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00" activeTab="4"/>
  </bookViews>
  <sheets>
    <sheet name="Berechnung Tage" sheetId="1" r:id="rId1"/>
    <sheet name="Ferien und Feiertage" sheetId="2" r:id="rId2"/>
    <sheet name="Berechnung ganze Woche" sheetId="3" r:id="rId3"/>
    <sheet name="Berechnung einzelne Wochentage" sheetId="4" r:id="rId4"/>
    <sheet name="Tabelle zur Weiterleitung" sheetId="5" r:id="rId5"/>
  </sheets>
  <definedNames>
    <definedName name="_xlnm.Print_Area" localSheetId="2">'Berechnung ganze Woche'!$A$1:$H$29</definedName>
    <definedName name="_xlnm.Print_Area" localSheetId="4">'Tabelle zur Weiterleitung'!$A$1:$J$33</definedName>
  </definedNames>
  <calcPr calcId="145621"/>
</workbook>
</file>

<file path=xl/calcChain.xml><?xml version="1.0" encoding="utf-8"?>
<calcChain xmlns="http://schemas.openxmlformats.org/spreadsheetml/2006/main">
  <c r="F47" i="4" l="1"/>
  <c r="E47" i="4"/>
  <c r="D47" i="4"/>
  <c r="C47" i="4"/>
  <c r="B47" i="4" l="1"/>
  <c r="AM65" i="1" l="1"/>
  <c r="AS83" i="1"/>
  <c r="G26" i="4"/>
  <c r="G27" i="4"/>
  <c r="G28" i="4"/>
  <c r="G29" i="4"/>
  <c r="G30" i="4"/>
  <c r="G31" i="4"/>
  <c r="G32" i="4"/>
  <c r="G33" i="4"/>
  <c r="G35" i="4"/>
  <c r="G36" i="4"/>
  <c r="G25" i="4"/>
  <c r="I15" i="4"/>
  <c r="G5" i="4"/>
  <c r="G6" i="4"/>
  <c r="G7" i="4"/>
  <c r="G8" i="4"/>
  <c r="G9" i="4"/>
  <c r="G10" i="4"/>
  <c r="G11" i="4"/>
  <c r="G12" i="4"/>
  <c r="G13" i="4"/>
  <c r="G14" i="4"/>
  <c r="G15" i="4"/>
  <c r="G4" i="4"/>
  <c r="AL76" i="1"/>
  <c r="AK76" i="1"/>
  <c r="AJ76" i="1"/>
  <c r="AI76" i="1"/>
  <c r="AH76" i="1"/>
  <c r="AL64" i="1"/>
  <c r="AK64" i="1"/>
  <c r="AJ64" i="1"/>
  <c r="AI64" i="1"/>
  <c r="AH64" i="1"/>
  <c r="AL52" i="1"/>
  <c r="AK52" i="1"/>
  <c r="AJ52" i="1"/>
  <c r="AI52" i="1"/>
  <c r="AH52" i="1"/>
  <c r="AL40" i="1"/>
  <c r="AK40" i="1"/>
  <c r="AJ40" i="1"/>
  <c r="AI40" i="1"/>
  <c r="AH40" i="1"/>
  <c r="AL33" i="1"/>
  <c r="AK33" i="1"/>
  <c r="AJ33" i="1"/>
  <c r="AI33" i="1"/>
  <c r="AH33" i="1"/>
  <c r="AL21" i="1"/>
  <c r="AK21" i="1"/>
  <c r="AJ21" i="1"/>
  <c r="AI21" i="1"/>
  <c r="AH21" i="1"/>
  <c r="AQ10" i="1"/>
  <c r="AL9" i="1"/>
  <c r="AK9" i="1"/>
  <c r="AJ9" i="1"/>
  <c r="AI9" i="1"/>
  <c r="AH9" i="1"/>
  <c r="G38" i="4" l="1"/>
  <c r="AO10" i="1"/>
  <c r="H71" i="4" l="1"/>
  <c r="D30" i="2" l="1"/>
  <c r="G17" i="4" l="1"/>
  <c r="C15" i="4"/>
  <c r="D15" i="4"/>
  <c r="E15" i="4"/>
  <c r="F15" i="4"/>
  <c r="B15" i="4"/>
  <c r="C14" i="4"/>
  <c r="D14" i="4"/>
  <c r="E14" i="4"/>
  <c r="F14" i="4"/>
  <c r="B14" i="4"/>
  <c r="C13" i="4"/>
  <c r="D13" i="4"/>
  <c r="E13" i="4"/>
  <c r="F13" i="4"/>
  <c r="B13" i="4"/>
  <c r="C12" i="4"/>
  <c r="D12" i="4"/>
  <c r="E12" i="4"/>
  <c r="F12" i="4"/>
  <c r="B12" i="4"/>
  <c r="C11" i="4"/>
  <c r="D11" i="4"/>
  <c r="E11" i="4"/>
  <c r="F11" i="4"/>
  <c r="B11" i="4"/>
  <c r="C10" i="4"/>
  <c r="D10" i="4"/>
  <c r="E10" i="4"/>
  <c r="F10" i="4"/>
  <c r="B10" i="4"/>
  <c r="C9" i="4"/>
  <c r="D9" i="4"/>
  <c r="E9" i="4"/>
  <c r="F9" i="4"/>
  <c r="B9" i="4"/>
  <c r="C8" i="4"/>
  <c r="D8" i="4"/>
  <c r="E8" i="4"/>
  <c r="F8" i="4"/>
  <c r="B8" i="4"/>
  <c r="C7" i="4"/>
  <c r="D7" i="4"/>
  <c r="E7" i="4"/>
  <c r="F7" i="4"/>
  <c r="B7" i="4"/>
  <c r="C6" i="4"/>
  <c r="D6" i="4"/>
  <c r="E6" i="4"/>
  <c r="F6" i="4"/>
  <c r="B6" i="4"/>
  <c r="C5" i="4"/>
  <c r="D5" i="4"/>
  <c r="E5" i="4"/>
  <c r="F5" i="4"/>
  <c r="B5" i="4"/>
  <c r="C4" i="4"/>
  <c r="D4" i="4"/>
  <c r="E4" i="4"/>
  <c r="F4" i="4"/>
  <c r="B4" i="4"/>
  <c r="I29" i="5" l="1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H79" i="4"/>
  <c r="H78" i="4"/>
  <c r="H77" i="4"/>
  <c r="H76" i="4"/>
  <c r="H75" i="4"/>
  <c r="H74" i="4"/>
  <c r="H73" i="4"/>
  <c r="H72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AM78" i="1"/>
  <c r="AM72" i="1"/>
  <c r="AM66" i="1"/>
  <c r="AM60" i="1"/>
  <c r="AM54" i="1"/>
  <c r="AM48" i="1"/>
  <c r="AM42" i="1"/>
  <c r="AM35" i="1"/>
  <c r="AM29" i="1"/>
  <c r="AM23" i="1"/>
  <c r="AM17" i="1"/>
  <c r="AM11" i="1"/>
  <c r="C36" i="4"/>
  <c r="D36" i="4"/>
  <c r="E36" i="4"/>
  <c r="F36" i="4"/>
  <c r="C35" i="4"/>
  <c r="D35" i="4"/>
  <c r="E35" i="4"/>
  <c r="F35" i="4"/>
  <c r="C34" i="4"/>
  <c r="D34" i="4"/>
  <c r="E34" i="4"/>
  <c r="F34" i="4"/>
  <c r="C33" i="4"/>
  <c r="D33" i="4"/>
  <c r="E33" i="4"/>
  <c r="F33" i="4"/>
  <c r="C32" i="4"/>
  <c r="D32" i="4"/>
  <c r="E32" i="4"/>
  <c r="F32" i="4"/>
  <c r="C31" i="4"/>
  <c r="D31" i="4"/>
  <c r="E31" i="4"/>
  <c r="F31" i="4"/>
  <c r="C30" i="4"/>
  <c r="D30" i="4"/>
  <c r="E30" i="4"/>
  <c r="F30" i="4"/>
  <c r="C29" i="4"/>
  <c r="D29" i="4"/>
  <c r="E29" i="4"/>
  <c r="F29" i="4"/>
  <c r="C28" i="4"/>
  <c r="D28" i="4"/>
  <c r="E28" i="4"/>
  <c r="F28" i="4"/>
  <c r="C27" i="4"/>
  <c r="D27" i="4"/>
  <c r="E27" i="4"/>
  <c r="F27" i="4"/>
  <c r="B36" i="4"/>
  <c r="B35" i="4"/>
  <c r="B34" i="4"/>
  <c r="B33" i="4"/>
  <c r="B32" i="4"/>
  <c r="B31" i="4"/>
  <c r="B30" i="4"/>
  <c r="B29" i="4"/>
  <c r="B28" i="4"/>
  <c r="B27" i="4"/>
  <c r="C26" i="4"/>
  <c r="D26" i="4"/>
  <c r="E26" i="4"/>
  <c r="F26" i="4"/>
  <c r="B26" i="4"/>
  <c r="C25" i="4"/>
  <c r="D25" i="4"/>
  <c r="E25" i="4"/>
  <c r="F25" i="4"/>
  <c r="B25" i="4"/>
  <c r="AL70" i="1"/>
  <c r="AK70" i="1"/>
  <c r="AJ70" i="1"/>
  <c r="AI70" i="1"/>
  <c r="AH70" i="1"/>
  <c r="AL58" i="1"/>
  <c r="AK58" i="1"/>
  <c r="AJ58" i="1"/>
  <c r="AI58" i="1"/>
  <c r="AH58" i="1"/>
  <c r="AL46" i="1"/>
  <c r="AK46" i="1"/>
  <c r="AJ46" i="1"/>
  <c r="AI46" i="1"/>
  <c r="AH46" i="1"/>
  <c r="AL27" i="1"/>
  <c r="AK27" i="1"/>
  <c r="AJ27" i="1"/>
  <c r="AI27" i="1"/>
  <c r="AH27" i="1"/>
  <c r="AL15" i="1"/>
  <c r="AK15" i="1"/>
  <c r="AJ15" i="1"/>
  <c r="AI15" i="1"/>
  <c r="AH15" i="1"/>
  <c r="D33" i="2"/>
  <c r="C48" i="2"/>
  <c r="G34" i="4" l="1"/>
  <c r="I36" i="4" s="1"/>
  <c r="C37" i="4"/>
  <c r="C39" i="4" s="1"/>
  <c r="F37" i="4"/>
  <c r="F39" i="4" s="1"/>
  <c r="D37" i="4"/>
  <c r="D39" i="4" s="1"/>
  <c r="B37" i="4"/>
  <c r="B39" i="4" s="1"/>
  <c r="E37" i="4"/>
  <c r="E39" i="4" s="1"/>
  <c r="E16" i="4"/>
  <c r="B16" i="4"/>
  <c r="F16" i="4"/>
  <c r="G37" i="4" l="1"/>
  <c r="G39" i="4"/>
  <c r="E18" i="4"/>
  <c r="E44" i="4" s="1"/>
  <c r="E46" i="4" s="1"/>
  <c r="F18" i="4"/>
  <c r="F44" i="4" s="1"/>
  <c r="F46" i="4" s="1"/>
  <c r="B18" i="4"/>
  <c r="B44" i="4" s="1"/>
  <c r="B46" i="4" s="1"/>
  <c r="AR77" i="1" l="1"/>
  <c r="AQ77" i="1"/>
  <c r="AP77" i="1"/>
  <c r="AO77" i="1"/>
  <c r="AR71" i="1"/>
  <c r="AQ71" i="1"/>
  <c r="AP71" i="1"/>
  <c r="AO71" i="1"/>
  <c r="AR65" i="1"/>
  <c r="AQ65" i="1"/>
  <c r="AP65" i="1"/>
  <c r="AO65" i="1"/>
  <c r="AR59" i="1"/>
  <c r="AQ59" i="1"/>
  <c r="AP59" i="1"/>
  <c r="AO59" i="1"/>
  <c r="AR53" i="1"/>
  <c r="AQ53" i="1"/>
  <c r="AP53" i="1"/>
  <c r="AO53" i="1"/>
  <c r="AR47" i="1"/>
  <c r="AQ47" i="1"/>
  <c r="AP47" i="1"/>
  <c r="AO47" i="1"/>
  <c r="AR41" i="1"/>
  <c r="AQ41" i="1"/>
  <c r="AP41" i="1"/>
  <c r="AO41" i="1"/>
  <c r="AR34" i="1"/>
  <c r="AQ34" i="1"/>
  <c r="AP34" i="1"/>
  <c r="AO34" i="1"/>
  <c r="AR28" i="1"/>
  <c r="AQ28" i="1"/>
  <c r="AP28" i="1"/>
  <c r="AO28" i="1"/>
  <c r="AR22" i="1"/>
  <c r="AQ22" i="1"/>
  <c r="AP22" i="1"/>
  <c r="AO22" i="1"/>
  <c r="AR16" i="1"/>
  <c r="AQ16" i="1"/>
  <c r="AP16" i="1"/>
  <c r="AO16" i="1"/>
  <c r="AR10" i="1"/>
  <c r="AP10" i="1"/>
  <c r="AM77" i="1"/>
  <c r="AM76" i="1"/>
  <c r="AM71" i="1"/>
  <c r="AM70" i="1"/>
  <c r="AM64" i="1"/>
  <c r="AM59" i="1"/>
  <c r="AM58" i="1"/>
  <c r="AM53" i="1"/>
  <c r="AM52" i="1"/>
  <c r="AM47" i="1"/>
  <c r="AM46" i="1"/>
  <c r="AM41" i="1"/>
  <c r="AM40" i="1"/>
  <c r="AM34" i="1"/>
  <c r="AM33" i="1"/>
  <c r="AM28" i="1"/>
  <c r="AM27" i="1"/>
  <c r="AM22" i="1"/>
  <c r="AM21" i="1"/>
  <c r="AM16" i="1"/>
  <c r="AM15" i="1"/>
  <c r="AS77" i="1" l="1"/>
  <c r="AS65" i="1"/>
  <c r="AS59" i="1"/>
  <c r="AS47" i="1"/>
  <c r="AS41" i="1"/>
  <c r="AS34" i="1"/>
  <c r="AS28" i="1"/>
  <c r="AS22" i="1"/>
  <c r="AS53" i="1"/>
  <c r="AS85" i="1"/>
  <c r="AS16" i="1"/>
  <c r="AS90" i="1"/>
  <c r="D9" i="3" s="1"/>
  <c r="AS71" i="1"/>
  <c r="AM10" i="1"/>
  <c r="AS84" i="1"/>
  <c r="AS82" i="1"/>
  <c r="C16" i="4"/>
  <c r="AM9" i="1"/>
  <c r="D16" i="4"/>
  <c r="D18" i="4" s="1"/>
  <c r="D44" i="4" s="1"/>
  <c r="D46" i="4" s="1"/>
  <c r="AS89" i="1" l="1"/>
  <c r="B5" i="3" s="1"/>
  <c r="F5" i="3" s="1"/>
  <c r="B9" i="3" s="1"/>
  <c r="F9" i="3" s="1"/>
  <c r="AS86" i="1"/>
  <c r="AS10" i="1"/>
  <c r="AS81" i="1" s="1"/>
  <c r="C18" i="4"/>
  <c r="G16" i="4"/>
  <c r="G18" i="4" l="1"/>
  <c r="C44" i="4"/>
  <c r="C46" i="4" s="1"/>
  <c r="G45" i="4"/>
  <c r="G44" i="4" l="1"/>
</calcChain>
</file>

<file path=xl/sharedStrings.xml><?xml version="1.0" encoding="utf-8"?>
<sst xmlns="http://schemas.openxmlformats.org/spreadsheetml/2006/main" count="1110" uniqueCount="148">
  <si>
    <t>Wochentage</t>
  </si>
  <si>
    <t>Schultage</t>
  </si>
  <si>
    <t>Mo</t>
  </si>
  <si>
    <t>Di</t>
  </si>
  <si>
    <t>Mi</t>
  </si>
  <si>
    <t>Do</t>
  </si>
  <si>
    <t>Fr</t>
  </si>
  <si>
    <t>Sa</t>
  </si>
  <si>
    <t>So</t>
  </si>
  <si>
    <t>Ferientage</t>
  </si>
  <si>
    <t>Wochentag</t>
  </si>
  <si>
    <t>F</t>
  </si>
  <si>
    <t>W</t>
  </si>
  <si>
    <t>S</t>
  </si>
  <si>
    <t>FW</t>
  </si>
  <si>
    <t>März</t>
  </si>
  <si>
    <t>Mai</t>
  </si>
  <si>
    <t>Juni</t>
  </si>
  <si>
    <t>Juli</t>
  </si>
  <si>
    <t>Jahr</t>
  </si>
  <si>
    <t>Monat</t>
  </si>
  <si>
    <t>Sept.</t>
  </si>
  <si>
    <t>Aug.</t>
  </si>
  <si>
    <t>Okt.</t>
  </si>
  <si>
    <t>Nov.</t>
  </si>
  <si>
    <t>Dez.</t>
  </si>
  <si>
    <t>Jan.</t>
  </si>
  <si>
    <t>Febr.</t>
  </si>
  <si>
    <t>Apr.</t>
  </si>
  <si>
    <t>Datum</t>
  </si>
  <si>
    <t>Ferientag (F), Schultag (S), Wochenenden (W), Feiertag am Wochentag (FW)</t>
  </si>
  <si>
    <t>Summen/Monat</t>
  </si>
  <si>
    <t>∑</t>
  </si>
  <si>
    <t>Summen Tage F, S, W, FW</t>
  </si>
  <si>
    <t>Tage im Jahr</t>
  </si>
  <si>
    <t>AS</t>
  </si>
  <si>
    <t>aufsummiert</t>
  </si>
  <si>
    <t>Ferientage im Jahr</t>
  </si>
  <si>
    <t>AO</t>
  </si>
  <si>
    <t>Schultage im Jahr</t>
  </si>
  <si>
    <t>AP</t>
  </si>
  <si>
    <t>Wochenenden im Jahr</t>
  </si>
  <si>
    <t>AQ</t>
  </si>
  <si>
    <t>Spalte</t>
  </si>
  <si>
    <t>Formel</t>
  </si>
  <si>
    <t>Feiertage an Wochentagen</t>
  </si>
  <si>
    <t>AR</t>
  </si>
  <si>
    <t>a.</t>
  </si>
  <si>
    <t>b.</t>
  </si>
  <si>
    <t>c.</t>
  </si>
  <si>
    <t>d.</t>
  </si>
  <si>
    <t>e.</t>
  </si>
  <si>
    <t>f.</t>
  </si>
  <si>
    <t>Gegenkontrolle, gleich wie a.</t>
  </si>
  <si>
    <t>b., c., d., e.</t>
  </si>
  <si>
    <t>bewegliche Ferientage</t>
  </si>
  <si>
    <t>Ferientage insgesamt</t>
  </si>
  <si>
    <t>g.</t>
  </si>
  <si>
    <t>h.</t>
  </si>
  <si>
    <t>A.</t>
  </si>
  <si>
    <t>B.</t>
  </si>
  <si>
    <t>C.</t>
  </si>
  <si>
    <t>Ferien</t>
  </si>
  <si>
    <t xml:space="preserve">Feiertage </t>
  </si>
  <si>
    <t>Wochentagssummen</t>
  </si>
  <si>
    <t>SOFE</t>
  </si>
  <si>
    <t>03.10.</t>
  </si>
  <si>
    <t>Tag der Dtsch Einheit</t>
  </si>
  <si>
    <t>Herbst</t>
  </si>
  <si>
    <t>01.11.</t>
  </si>
  <si>
    <t>Allerheiligen</t>
  </si>
  <si>
    <t>Weihnachten</t>
  </si>
  <si>
    <t>25.12.</t>
  </si>
  <si>
    <t>Fasching</t>
  </si>
  <si>
    <t>26.12.</t>
  </si>
  <si>
    <t>Ostern</t>
  </si>
  <si>
    <t>01.01.</t>
  </si>
  <si>
    <t>Neujahr</t>
  </si>
  <si>
    <t>Pfingsten</t>
  </si>
  <si>
    <t>06.01.</t>
  </si>
  <si>
    <t>Hl. 3 Könige</t>
  </si>
  <si>
    <t>Karfreitag</t>
  </si>
  <si>
    <t>Ostermontag</t>
  </si>
  <si>
    <t>01.05.</t>
  </si>
  <si>
    <t>Tag der Arbeit</t>
  </si>
  <si>
    <t>Himmelfahrt</t>
  </si>
  <si>
    <t>Pfingstmontag</t>
  </si>
  <si>
    <t>Fronleichnam</t>
  </si>
  <si>
    <t>Summe</t>
  </si>
  <si>
    <t>davon an Wochenenden (abzuziehen):</t>
  </si>
  <si>
    <t>gelten auch nicht als Ferientage!</t>
  </si>
  <si>
    <t>5-Tage-Woche</t>
  </si>
  <si>
    <t>Formel:</t>
  </si>
  <si>
    <t xml:space="preserve">Ferientage </t>
  </si>
  <si>
    <t xml:space="preserve"> ./.</t>
  </si>
  <si>
    <t>Tarifurlaub</t>
  </si>
  <si>
    <t xml:space="preserve"> =</t>
  </si>
  <si>
    <t>Werte:</t>
  </si>
  <si>
    <r>
      <t xml:space="preserve"> </t>
    </r>
    <r>
      <rPr>
        <sz val="11"/>
        <color theme="1"/>
        <rFont val="Calibri"/>
        <family val="2"/>
      </rPr>
      <t>÷</t>
    </r>
  </si>
  <si>
    <t>Unterrichtstage</t>
  </si>
  <si>
    <t xml:space="preserve"> = </t>
  </si>
  <si>
    <t>Verteilung auf Unterrichtstage in %</t>
  </si>
  <si>
    <t>%</t>
  </si>
  <si>
    <t>zusätzliche freie Tage</t>
  </si>
  <si>
    <t>3.</t>
  </si>
  <si>
    <t>Mittelwert</t>
  </si>
  <si>
    <t>tatsächliche</t>
  </si>
  <si>
    <t>bezahlte Std.</t>
  </si>
  <si>
    <t>Stunden</t>
  </si>
  <si>
    <t>Zwischensumme</t>
  </si>
  <si>
    <t xml:space="preserve">A. Ferientage im Schuljahr </t>
  </si>
  <si>
    <t>B. Schultage</t>
  </si>
  <si>
    <t>Urlaubstage</t>
  </si>
  <si>
    <r>
      <t xml:space="preserve">Ferienüberhang </t>
    </r>
    <r>
      <rPr>
        <sz val="11"/>
        <color theme="1"/>
        <rFont val="Calibri"/>
        <family val="2"/>
        <scheme val="minor"/>
      </rPr>
      <t>(Tage)</t>
    </r>
  </si>
  <si>
    <t>in %</t>
  </si>
  <si>
    <t>i.</t>
  </si>
  <si>
    <t xml:space="preserve">3 zusätzl. freie Tage </t>
  </si>
  <si>
    <t>g.+ h.+ b.</t>
  </si>
  <si>
    <t xml:space="preserve"> --&gt; Schultage.</t>
  </si>
  <si>
    <t>j.</t>
  </si>
  <si>
    <t>Endsumme</t>
  </si>
  <si>
    <t>24.12.</t>
  </si>
  <si>
    <t>31.12.</t>
  </si>
  <si>
    <t>Heilig Abend</t>
  </si>
  <si>
    <t>Silvester</t>
  </si>
  <si>
    <t>gilt als Feiertag; § 6 Abs. 3 TV-L</t>
  </si>
  <si>
    <t xml:space="preserve"> + bewegliche Ferientage
+ 3 zusätzliche freie Tage</t>
  </si>
  <si>
    <t>E. Berechnung Tage des Ferienüberhangs</t>
  </si>
  <si>
    <t>Fasching(Aschermittwoch):</t>
  </si>
  <si>
    <t>Tge</t>
  </si>
  <si>
    <t>gesetzl.Feiertage für die kein
Urlaub zu nehmen ist:</t>
  </si>
  <si>
    <t>Faschingswoche</t>
  </si>
  <si>
    <t>28.10. - 31.10.</t>
  </si>
  <si>
    <t>2019/20</t>
  </si>
  <si>
    <t>23.12. - 4.1.</t>
  </si>
  <si>
    <t>24.2. - 28.2.</t>
  </si>
  <si>
    <t>06.04. - 17.04.</t>
  </si>
  <si>
    <t>02.06. - 12.06.</t>
  </si>
  <si>
    <t>30.07. - 31.7. (11.9.)</t>
  </si>
  <si>
    <t>(29.08.) 01.08. - 10.09.</t>
  </si>
  <si>
    <t>10.04.</t>
  </si>
  <si>
    <t>13.04.</t>
  </si>
  <si>
    <t>21.05.</t>
  </si>
  <si>
    <t>01.06.</t>
  </si>
  <si>
    <t>11.06.</t>
  </si>
  <si>
    <t>24.-26.2.</t>
  </si>
  <si>
    <t>Tabelle Ferienüberhang einzelner Wochentage, Mittelwerte, Schulahr 2019/20</t>
  </si>
  <si>
    <t>Tabelle Ferienüberhang einzelner Wochentage, Mittelwerte; Schuljahr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</si>
</sst>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0" fontId="0" fillId="0" borderId="0" xfId="0" applyFont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/>
    <xf numFmtId="0" fontId="0" fillId="4" borderId="13" xfId="0" applyFill="1" applyBorder="1" applyAlignment="1">
      <alignment horizontal="center"/>
    </xf>
    <xf numFmtId="0" fontId="0" fillId="4" borderId="3" xfId="0" applyFill="1" applyBorder="1"/>
    <xf numFmtId="0" fontId="0" fillId="4" borderId="14" xfId="0" applyFill="1" applyBorder="1"/>
    <xf numFmtId="16" fontId="0" fillId="0" borderId="0" xfId="0" applyNumberFormat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18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/>
    <xf numFmtId="0" fontId="1" fillId="0" borderId="17" xfId="0" applyFont="1" applyBorder="1"/>
    <xf numFmtId="0" fontId="1" fillId="0" borderId="0" xfId="0" applyFont="1" applyFill="1" applyBorder="1" applyAlignment="1">
      <alignment horizontal="left"/>
    </xf>
    <xf numFmtId="0" fontId="5" fillId="0" borderId="0" xfId="0" applyFont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0" fontId="0" fillId="5" borderId="20" xfId="0" applyNumberFormat="1" applyFill="1" applyBorder="1"/>
    <xf numFmtId="10" fontId="0" fillId="0" borderId="21" xfId="0" applyNumberFormat="1" applyBorder="1"/>
    <xf numFmtId="10" fontId="0" fillId="0" borderId="22" xfId="0" applyNumberFormat="1" applyBorder="1"/>
    <xf numFmtId="10" fontId="0" fillId="0" borderId="36" xfId="0" applyNumberFormat="1" applyBorder="1"/>
    <xf numFmtId="2" fontId="0" fillId="0" borderId="0" xfId="0" applyNumberFormat="1" applyBorder="1"/>
    <xf numFmtId="10" fontId="0" fillId="0" borderId="23" xfId="0" applyNumberFormat="1" applyBorder="1"/>
    <xf numFmtId="10" fontId="0" fillId="5" borderId="4" xfId="0" applyNumberFormat="1" applyFill="1" applyBorder="1"/>
    <xf numFmtId="10" fontId="0" fillId="0" borderId="4" xfId="0" applyNumberFormat="1" applyBorder="1"/>
    <xf numFmtId="10" fontId="0" fillId="0" borderId="24" xfId="0" applyNumberFormat="1" applyBorder="1"/>
    <xf numFmtId="10" fontId="0" fillId="0" borderId="37" xfId="0" applyNumberFormat="1" applyBorder="1"/>
    <xf numFmtId="10" fontId="0" fillId="0" borderId="25" xfId="0" applyNumberFormat="1" applyBorder="1"/>
    <xf numFmtId="10" fontId="0" fillId="0" borderId="26" xfId="0" applyNumberFormat="1" applyBorder="1"/>
    <xf numFmtId="10" fontId="0" fillId="5" borderId="27" xfId="0" applyNumberFormat="1" applyFill="1" applyBorder="1"/>
    <xf numFmtId="10" fontId="0" fillId="5" borderId="21" xfId="0" applyNumberFormat="1" applyFill="1" applyBorder="1"/>
    <xf numFmtId="10" fontId="0" fillId="5" borderId="23" xfId="0" applyNumberFormat="1" applyFill="1" applyBorder="1"/>
    <xf numFmtId="10" fontId="0" fillId="5" borderId="24" xfId="0" applyNumberFormat="1" applyFill="1" applyBorder="1"/>
    <xf numFmtId="10" fontId="0" fillId="5" borderId="26" xfId="0" applyNumberFormat="1" applyFill="1" applyBorder="1"/>
    <xf numFmtId="10" fontId="0" fillId="5" borderId="25" xfId="0" applyNumberFormat="1" applyFill="1" applyBorder="1"/>
    <xf numFmtId="10" fontId="0" fillId="0" borderId="38" xfId="0" applyNumberFormat="1" applyBorder="1"/>
    <xf numFmtId="10" fontId="0" fillId="5" borderId="39" xfId="0" applyNumberFormat="1" applyFill="1" applyBorder="1"/>
    <xf numFmtId="10" fontId="0" fillId="5" borderId="40" xfId="0" applyNumberFormat="1" applyFill="1" applyBorder="1"/>
    <xf numFmtId="10" fontId="0" fillId="0" borderId="40" xfId="0" applyNumberFormat="1" applyBorder="1"/>
    <xf numFmtId="10" fontId="0" fillId="0" borderId="41" xfId="0" applyNumberFormat="1" applyBorder="1"/>
    <xf numFmtId="0" fontId="1" fillId="0" borderId="42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4" xfId="0" applyBorder="1" applyAlignment="1">
      <alignment horizontal="center"/>
    </xf>
    <xf numFmtId="0" fontId="0" fillId="0" borderId="31" xfId="0" applyFont="1" applyBorder="1"/>
    <xf numFmtId="0" fontId="0" fillId="0" borderId="32" xfId="0" applyFont="1" applyBorder="1"/>
    <xf numFmtId="0" fontId="0" fillId="0" borderId="44" xfId="0" applyFont="1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3" xfId="0" applyFont="1" applyBorder="1"/>
    <xf numFmtId="0" fontId="1" fillId="0" borderId="0" xfId="0" applyFont="1" applyBorder="1" applyAlignment="1">
      <alignment horizontal="center"/>
    </xf>
    <xf numFmtId="0" fontId="1" fillId="0" borderId="17" xfId="0" applyFont="1" applyFill="1" applyBorder="1"/>
    <xf numFmtId="165" fontId="0" fillId="0" borderId="0" xfId="0" applyNumberFormat="1" applyBorder="1"/>
    <xf numFmtId="0" fontId="1" fillId="0" borderId="49" xfId="0" applyFont="1" applyFill="1" applyBorder="1" applyAlignment="1">
      <alignment horizontal="center"/>
    </xf>
    <xf numFmtId="164" fontId="7" fillId="0" borderId="36" xfId="1" applyNumberFormat="1" applyFont="1" applyBorder="1" applyAlignment="1">
      <alignment horizontal="center" vertical="center"/>
    </xf>
    <xf numFmtId="164" fontId="7" fillId="0" borderId="37" xfId="1" applyNumberFormat="1" applyFont="1" applyBorder="1" applyAlignment="1">
      <alignment horizontal="center" vertical="center"/>
    </xf>
    <xf numFmtId="164" fontId="7" fillId="0" borderId="38" xfId="1" applyNumberFormat="1" applyFont="1" applyBorder="1" applyAlignment="1">
      <alignment horizontal="center" vertical="center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Font="1" applyFill="1" applyBorder="1"/>
    <xf numFmtId="0" fontId="1" fillId="0" borderId="15" xfId="0" applyFont="1" applyBorder="1"/>
    <xf numFmtId="0" fontId="0" fillId="0" borderId="45" xfId="0" applyFont="1" applyFill="1" applyBorder="1" applyAlignment="1">
      <alignment vertical="top" wrapText="1"/>
    </xf>
    <xf numFmtId="10" fontId="0" fillId="0" borderId="30" xfId="0" applyNumberFormat="1" applyBorder="1"/>
    <xf numFmtId="10" fontId="0" fillId="5" borderId="41" xfId="0" applyNumberFormat="1" applyFill="1" applyBorder="1"/>
    <xf numFmtId="0" fontId="1" fillId="3" borderId="0" xfId="0" applyFont="1" applyFill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86" sqref="V86"/>
    </sheetView>
  </sheetViews>
  <sheetFormatPr baseColWidth="10" defaultRowHeight="15" x14ac:dyDescent="0.25"/>
  <cols>
    <col min="1" max="1" width="10.42578125" style="7" customWidth="1"/>
    <col min="2" max="27" width="3.42578125" style="1" customWidth="1"/>
    <col min="28" max="28" width="2.85546875" style="1" customWidth="1"/>
    <col min="29" max="33" width="3.42578125" style="1" customWidth="1"/>
    <col min="34" max="38" width="3.5703125" style="1" customWidth="1"/>
    <col min="39" max="39" width="4.7109375" style="1" customWidth="1"/>
    <col min="40" max="40" width="3.42578125" customWidth="1"/>
    <col min="41" max="41" width="4.5703125" style="1" customWidth="1"/>
    <col min="42" max="44" width="4.5703125" customWidth="1"/>
    <col min="45" max="45" width="5.42578125" customWidth="1"/>
    <col min="46" max="46" width="10.42578125" style="7" customWidth="1"/>
    <col min="47" max="47" width="9" customWidth="1"/>
    <col min="48" max="48" width="16.5703125" customWidth="1"/>
    <col min="55" max="58" width="4.42578125" customWidth="1"/>
    <col min="59" max="59" width="10" customWidth="1"/>
    <col min="60" max="60" width="9.28515625" customWidth="1"/>
    <col min="61" max="61" width="12.7109375" customWidth="1"/>
  </cols>
  <sheetData>
    <row r="1" spans="1:58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O1" s="2"/>
    </row>
    <row r="2" spans="1:58" ht="15.75" thickBot="1" x14ac:dyDescent="0.3"/>
    <row r="3" spans="1:58" x14ac:dyDescent="0.25">
      <c r="A3" s="5" t="s">
        <v>19</v>
      </c>
      <c r="AT3" s="5" t="s">
        <v>19</v>
      </c>
    </row>
    <row r="4" spans="1:58" ht="15.75" thickBot="1" x14ac:dyDescent="0.3">
      <c r="A4" s="6" t="s">
        <v>20</v>
      </c>
      <c r="AH4" s="117" t="s">
        <v>31</v>
      </c>
      <c r="AI4" s="118"/>
      <c r="AJ4" s="118"/>
      <c r="AK4" s="118"/>
      <c r="AL4" s="118"/>
      <c r="AM4" s="119"/>
      <c r="AT4" s="6" t="s">
        <v>20</v>
      </c>
    </row>
    <row r="5" spans="1:58" x14ac:dyDescent="0.25">
      <c r="A5" s="10"/>
      <c r="B5" s="120" t="s">
        <v>29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2"/>
      <c r="AH5" s="120" t="s">
        <v>0</v>
      </c>
      <c r="AI5" s="121"/>
      <c r="AJ5" s="121"/>
      <c r="AK5" s="121"/>
      <c r="AL5" s="121"/>
      <c r="AM5" s="122"/>
      <c r="AN5" s="3"/>
      <c r="AO5" s="15"/>
      <c r="AP5" s="16"/>
      <c r="AQ5" s="16"/>
      <c r="AR5" s="16"/>
      <c r="AS5" s="17"/>
      <c r="AT5" s="10"/>
    </row>
    <row r="6" spans="1:58" ht="18.75" x14ac:dyDescent="0.3">
      <c r="A6" s="11">
        <v>2019</v>
      </c>
      <c r="B6" s="114" t="s">
        <v>10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6"/>
      <c r="AH6" s="114" t="s">
        <v>1</v>
      </c>
      <c r="AI6" s="115"/>
      <c r="AJ6" s="115"/>
      <c r="AK6" s="115"/>
      <c r="AL6" s="115"/>
      <c r="AM6" s="116"/>
      <c r="AN6" s="2"/>
      <c r="AO6" s="114" t="s">
        <v>33</v>
      </c>
      <c r="AP6" s="115"/>
      <c r="AQ6" s="115"/>
      <c r="AR6" s="115"/>
      <c r="AS6" s="116"/>
      <c r="AT6" s="11">
        <v>2019</v>
      </c>
      <c r="AV6" s="7"/>
    </row>
    <row r="7" spans="1:58" x14ac:dyDescent="0.25">
      <c r="A7" s="10"/>
      <c r="B7" s="123" t="s">
        <v>30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5"/>
      <c r="AH7" s="123" t="s">
        <v>9</v>
      </c>
      <c r="AI7" s="124"/>
      <c r="AJ7" s="124"/>
      <c r="AK7" s="124"/>
      <c r="AL7" s="124"/>
      <c r="AM7" s="125"/>
      <c r="AO7" s="18"/>
      <c r="AP7" s="19"/>
      <c r="AQ7" s="19"/>
      <c r="AR7" s="19"/>
      <c r="AS7" s="20"/>
      <c r="AT7" s="10"/>
    </row>
    <row r="8" spans="1:58" x14ac:dyDescent="0.25">
      <c r="A8" s="113" t="s">
        <v>22</v>
      </c>
      <c r="B8" s="1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  <c r="N8" s="1">
        <v>13</v>
      </c>
      <c r="O8" s="1">
        <v>14</v>
      </c>
      <c r="P8" s="1">
        <v>15</v>
      </c>
      <c r="Q8" s="1">
        <v>16</v>
      </c>
      <c r="R8" s="1">
        <v>17</v>
      </c>
      <c r="S8" s="1">
        <v>18</v>
      </c>
      <c r="T8" s="1">
        <v>19</v>
      </c>
      <c r="U8" s="1">
        <v>20</v>
      </c>
      <c r="V8" s="1">
        <v>21</v>
      </c>
      <c r="W8" s="1">
        <v>22</v>
      </c>
      <c r="X8" s="1">
        <v>23</v>
      </c>
      <c r="Y8" s="1">
        <v>24</v>
      </c>
      <c r="Z8" s="1">
        <v>25</v>
      </c>
      <c r="AA8" s="1">
        <v>26</v>
      </c>
      <c r="AB8" s="1">
        <v>27</v>
      </c>
      <c r="AC8" s="1">
        <v>28</v>
      </c>
      <c r="AD8" s="1">
        <v>29</v>
      </c>
      <c r="AE8" s="1">
        <v>30</v>
      </c>
      <c r="AF8" s="1">
        <v>31</v>
      </c>
      <c r="AH8" s="1" t="s">
        <v>2</v>
      </c>
      <c r="AI8" s="1" t="s">
        <v>3</v>
      </c>
      <c r="AJ8" s="1" t="s">
        <v>4</v>
      </c>
      <c r="AK8" s="1" t="s">
        <v>5</v>
      </c>
      <c r="AL8" s="1" t="s">
        <v>6</v>
      </c>
      <c r="AM8" s="9" t="s">
        <v>32</v>
      </c>
      <c r="AT8" s="113" t="s">
        <v>22</v>
      </c>
      <c r="AU8" s="1"/>
      <c r="AV8" s="1"/>
      <c r="BC8" s="1"/>
      <c r="BD8" s="1"/>
      <c r="BE8" s="1"/>
      <c r="BF8" s="1"/>
    </row>
    <row r="9" spans="1:58" x14ac:dyDescent="0.25">
      <c r="A9" s="113"/>
      <c r="B9" s="2" t="s">
        <v>5</v>
      </c>
      <c r="C9" s="2" t="s">
        <v>6</v>
      </c>
      <c r="D9" s="2" t="s">
        <v>7</v>
      </c>
      <c r="E9" s="2" t="s">
        <v>8</v>
      </c>
      <c r="F9" s="2" t="s">
        <v>2</v>
      </c>
      <c r="G9" s="2" t="s">
        <v>3</v>
      </c>
      <c r="H9" s="2" t="s">
        <v>4</v>
      </c>
      <c r="I9" s="2" t="s">
        <v>5</v>
      </c>
      <c r="J9" s="2" t="s">
        <v>6</v>
      </c>
      <c r="K9" s="2" t="s">
        <v>7</v>
      </c>
      <c r="L9" s="2" t="s">
        <v>8</v>
      </c>
      <c r="M9" s="2" t="s">
        <v>2</v>
      </c>
      <c r="N9" s="2" t="s">
        <v>3</v>
      </c>
      <c r="O9" s="2" t="s">
        <v>4</v>
      </c>
      <c r="P9" s="2" t="s">
        <v>5</v>
      </c>
      <c r="Q9" s="2" t="s">
        <v>6</v>
      </c>
      <c r="R9" s="2" t="s">
        <v>7</v>
      </c>
      <c r="S9" s="2" t="s">
        <v>8</v>
      </c>
      <c r="T9" s="2" t="s">
        <v>2</v>
      </c>
      <c r="U9" s="2" t="s">
        <v>3</v>
      </c>
      <c r="V9" s="2" t="s">
        <v>4</v>
      </c>
      <c r="W9" s="2" t="s">
        <v>5</v>
      </c>
      <c r="X9" s="2" t="s">
        <v>6</v>
      </c>
      <c r="Y9" s="2" t="s">
        <v>7</v>
      </c>
      <c r="Z9" s="2" t="s">
        <v>8</v>
      </c>
      <c r="AA9" s="2" t="s">
        <v>2</v>
      </c>
      <c r="AB9" s="2" t="s">
        <v>3</v>
      </c>
      <c r="AC9" s="2" t="s">
        <v>4</v>
      </c>
      <c r="AD9" s="1" t="s">
        <v>5</v>
      </c>
      <c r="AE9" s="1" t="s">
        <v>6</v>
      </c>
      <c r="AF9" s="1" t="s">
        <v>7</v>
      </c>
      <c r="AH9" s="1">
        <f>COUNTIF(B9:AF9,"Mo")</f>
        <v>4</v>
      </c>
      <c r="AI9" s="2">
        <f>COUNTIF(B9:AF9,"Di")</f>
        <v>4</v>
      </c>
      <c r="AJ9" s="2">
        <f>COUNTIF(B9:AH9,"Mi")</f>
        <v>4</v>
      </c>
      <c r="AK9" s="2">
        <f>COUNTIF(B9:AF9,"Do")</f>
        <v>5</v>
      </c>
      <c r="AL9" s="2">
        <f>COUNTIF(B9:AF9,"Fr")</f>
        <v>5</v>
      </c>
      <c r="AM9" s="1">
        <f>SUM(AH9:AL9)</f>
        <v>22</v>
      </c>
      <c r="AO9" s="2" t="s">
        <v>11</v>
      </c>
      <c r="AP9" s="2" t="s">
        <v>13</v>
      </c>
      <c r="AQ9" s="2" t="s">
        <v>12</v>
      </c>
      <c r="AR9" s="2" t="s">
        <v>14</v>
      </c>
      <c r="AS9" s="9" t="s">
        <v>32</v>
      </c>
      <c r="AT9" s="113"/>
    </row>
    <row r="10" spans="1:58" x14ac:dyDescent="0.25">
      <c r="A10" s="113"/>
      <c r="B10" s="2" t="s">
        <v>11</v>
      </c>
      <c r="C10" s="2" t="s">
        <v>11</v>
      </c>
      <c r="D10" s="2" t="s">
        <v>12</v>
      </c>
      <c r="E10" s="2" t="s">
        <v>12</v>
      </c>
      <c r="F10" s="2" t="s">
        <v>11</v>
      </c>
      <c r="G10" s="2" t="s">
        <v>11</v>
      </c>
      <c r="H10" s="2" t="s">
        <v>11</v>
      </c>
      <c r="I10" s="2" t="s">
        <v>11</v>
      </c>
      <c r="J10" s="2" t="s">
        <v>11</v>
      </c>
      <c r="K10" s="2" t="s">
        <v>12</v>
      </c>
      <c r="L10" s="2" t="s">
        <v>12</v>
      </c>
      <c r="M10" s="2" t="s">
        <v>11</v>
      </c>
      <c r="N10" s="2" t="s">
        <v>11</v>
      </c>
      <c r="O10" s="2" t="s">
        <v>11</v>
      </c>
      <c r="P10" s="2" t="s">
        <v>11</v>
      </c>
      <c r="Q10" s="2" t="s">
        <v>11</v>
      </c>
      <c r="R10" s="2" t="s">
        <v>12</v>
      </c>
      <c r="S10" s="2" t="s">
        <v>12</v>
      </c>
      <c r="T10" s="2" t="s">
        <v>11</v>
      </c>
      <c r="U10" s="2" t="s">
        <v>11</v>
      </c>
      <c r="V10" s="2" t="s">
        <v>11</v>
      </c>
      <c r="W10" s="2" t="s">
        <v>11</v>
      </c>
      <c r="X10" s="2" t="s">
        <v>11</v>
      </c>
      <c r="Y10" s="2" t="s">
        <v>12</v>
      </c>
      <c r="Z10" s="2" t="s">
        <v>12</v>
      </c>
      <c r="AA10" s="2" t="s">
        <v>11</v>
      </c>
      <c r="AB10" s="2" t="s">
        <v>11</v>
      </c>
      <c r="AC10" s="2" t="s">
        <v>11</v>
      </c>
      <c r="AD10" s="2" t="s">
        <v>11</v>
      </c>
      <c r="AE10" s="2" t="s">
        <v>11</v>
      </c>
      <c r="AF10" s="2" t="s">
        <v>12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f>SUM(AH10:AL10)</f>
        <v>0</v>
      </c>
      <c r="AO10" s="2">
        <f>COUNTIF(B10:AF10,"F")</f>
        <v>22</v>
      </c>
      <c r="AP10" s="2">
        <f>COUNTIF(B10:AE10,"S")</f>
        <v>0</v>
      </c>
      <c r="AQ10" s="2">
        <f>COUNTIF(B10:AF10,"W")</f>
        <v>9</v>
      </c>
      <c r="AR10" s="2">
        <f>COUNTIF(B10:AE10,"FW")</f>
        <v>0</v>
      </c>
      <c r="AS10" s="2">
        <f>SUM(AO10:AR10)</f>
        <v>31</v>
      </c>
      <c r="AT10" s="113"/>
    </row>
    <row r="11" spans="1:58" x14ac:dyDescent="0.25">
      <c r="A11" s="1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>
        <v>4</v>
      </c>
      <c r="AI11" s="2">
        <v>4</v>
      </c>
      <c r="AJ11" s="2">
        <v>4</v>
      </c>
      <c r="AK11" s="2">
        <v>5</v>
      </c>
      <c r="AL11" s="2">
        <v>5</v>
      </c>
      <c r="AM11" s="2">
        <f>SUM(AH11:AL11)</f>
        <v>22</v>
      </c>
      <c r="AO11" s="2"/>
      <c r="AT11" s="12"/>
    </row>
    <row r="12" spans="1:58" x14ac:dyDescent="0.25">
      <c r="A12" s="13"/>
      <c r="AT12" s="13"/>
    </row>
    <row r="13" spans="1:58" x14ac:dyDescent="0.25">
      <c r="A13" s="13"/>
      <c r="AT13" s="13"/>
    </row>
    <row r="14" spans="1:58" x14ac:dyDescent="0.25">
      <c r="A14" s="113" t="s">
        <v>21</v>
      </c>
      <c r="B14" s="1">
        <v>1</v>
      </c>
      <c r="C14" s="1">
        <v>2</v>
      </c>
      <c r="D14" s="1">
        <v>3</v>
      </c>
      <c r="E14" s="1">
        <v>4</v>
      </c>
      <c r="F14" s="1">
        <v>5</v>
      </c>
      <c r="G14" s="1">
        <v>6</v>
      </c>
      <c r="H14" s="1">
        <v>7</v>
      </c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1">
        <v>15</v>
      </c>
      <c r="Q14" s="1">
        <v>16</v>
      </c>
      <c r="R14" s="1">
        <v>17</v>
      </c>
      <c r="S14" s="1">
        <v>18</v>
      </c>
      <c r="T14" s="1">
        <v>19</v>
      </c>
      <c r="U14" s="1">
        <v>20</v>
      </c>
      <c r="V14" s="1">
        <v>21</v>
      </c>
      <c r="W14" s="1">
        <v>22</v>
      </c>
      <c r="X14" s="1">
        <v>23</v>
      </c>
      <c r="Y14" s="1">
        <v>24</v>
      </c>
      <c r="Z14" s="1">
        <v>25</v>
      </c>
      <c r="AA14" s="1">
        <v>26</v>
      </c>
      <c r="AB14" s="1">
        <v>27</v>
      </c>
      <c r="AC14" s="1">
        <v>28</v>
      </c>
      <c r="AD14" s="1">
        <v>29</v>
      </c>
      <c r="AE14" s="1">
        <v>30</v>
      </c>
      <c r="AH14" s="2" t="s">
        <v>2</v>
      </c>
      <c r="AI14" s="2" t="s">
        <v>3</v>
      </c>
      <c r="AJ14" s="2" t="s">
        <v>4</v>
      </c>
      <c r="AK14" s="2" t="s">
        <v>5</v>
      </c>
      <c r="AL14" s="2" t="s">
        <v>6</v>
      </c>
      <c r="AM14" s="9" t="s">
        <v>32</v>
      </c>
      <c r="AO14" s="2"/>
      <c r="AT14" s="113" t="s">
        <v>21</v>
      </c>
    </row>
    <row r="15" spans="1:58" x14ac:dyDescent="0.25">
      <c r="A15" s="113"/>
      <c r="B15" s="2" t="s">
        <v>8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2</v>
      </c>
      <c r="K15" s="2" t="s">
        <v>3</v>
      </c>
      <c r="L15" s="2" t="s">
        <v>4</v>
      </c>
      <c r="M15" s="2" t="s">
        <v>5</v>
      </c>
      <c r="N15" s="2" t="s">
        <v>6</v>
      </c>
      <c r="O15" s="2" t="s">
        <v>7</v>
      </c>
      <c r="P15" s="2" t="s">
        <v>8</v>
      </c>
      <c r="Q15" s="2" t="s">
        <v>2</v>
      </c>
      <c r="R15" s="2" t="s">
        <v>3</v>
      </c>
      <c r="S15" s="2" t="s">
        <v>4</v>
      </c>
      <c r="T15" s="2" t="s">
        <v>5</v>
      </c>
      <c r="U15" s="2" t="s">
        <v>6</v>
      </c>
      <c r="V15" s="2" t="s">
        <v>7</v>
      </c>
      <c r="W15" s="2" t="s">
        <v>8</v>
      </c>
      <c r="X15" s="2" t="s">
        <v>2</v>
      </c>
      <c r="Y15" s="2" t="s">
        <v>3</v>
      </c>
      <c r="Z15" s="2" t="s">
        <v>4</v>
      </c>
      <c r="AA15" s="2" t="s">
        <v>5</v>
      </c>
      <c r="AB15" s="2" t="s">
        <v>6</v>
      </c>
      <c r="AC15" s="2" t="s">
        <v>7</v>
      </c>
      <c r="AD15" s="2" t="s">
        <v>8</v>
      </c>
      <c r="AE15" s="2" t="s">
        <v>2</v>
      </c>
      <c r="AH15" s="2">
        <f>COUNTIF(B15:AF15,"Mo")</f>
        <v>5</v>
      </c>
      <c r="AI15" s="2">
        <f>COUNTIF(B15:AF15,"Di")</f>
        <v>4</v>
      </c>
      <c r="AJ15" s="2">
        <f>COUNTIF(B15:AF15,"Mi")</f>
        <v>4</v>
      </c>
      <c r="AK15" s="2">
        <f>COUNTIF(B15:AF15,"Do")</f>
        <v>4</v>
      </c>
      <c r="AL15" s="2">
        <f>COUNTIF(B15:AF15,"Fr")</f>
        <v>4</v>
      </c>
      <c r="AM15" s="2">
        <f>SUM(AH15:AL15)</f>
        <v>21</v>
      </c>
      <c r="AO15" s="2" t="s">
        <v>11</v>
      </c>
      <c r="AP15" s="2" t="s">
        <v>13</v>
      </c>
      <c r="AQ15" s="2" t="s">
        <v>12</v>
      </c>
      <c r="AR15" s="2" t="s">
        <v>14</v>
      </c>
      <c r="AS15" s="9" t="s">
        <v>32</v>
      </c>
      <c r="AT15" s="113"/>
    </row>
    <row r="16" spans="1:58" x14ac:dyDescent="0.25">
      <c r="A16" s="113"/>
      <c r="B16" s="1" t="s">
        <v>12</v>
      </c>
      <c r="C16" s="1" t="s">
        <v>11</v>
      </c>
      <c r="D16" s="1" t="s">
        <v>11</v>
      </c>
      <c r="E16" s="1" t="s">
        <v>11</v>
      </c>
      <c r="F16" s="1" t="s">
        <v>11</v>
      </c>
      <c r="G16" s="1" t="s">
        <v>11</v>
      </c>
      <c r="H16" s="1" t="s">
        <v>12</v>
      </c>
      <c r="I16" s="1" t="s">
        <v>12</v>
      </c>
      <c r="J16" s="1" t="s">
        <v>11</v>
      </c>
      <c r="K16" s="1" t="s">
        <v>11</v>
      </c>
      <c r="L16" s="1" t="s">
        <v>13</v>
      </c>
      <c r="M16" s="1" t="s">
        <v>13</v>
      </c>
      <c r="N16" s="1" t="s">
        <v>13</v>
      </c>
      <c r="O16" s="1" t="s">
        <v>12</v>
      </c>
      <c r="P16" s="1" t="s">
        <v>12</v>
      </c>
      <c r="Q16" s="1" t="s">
        <v>13</v>
      </c>
      <c r="R16" s="1" t="s">
        <v>13</v>
      </c>
      <c r="S16" s="1" t="s">
        <v>13</v>
      </c>
      <c r="T16" s="1" t="s">
        <v>13</v>
      </c>
      <c r="U16" s="1" t="s">
        <v>13</v>
      </c>
      <c r="V16" s="1" t="s">
        <v>12</v>
      </c>
      <c r="W16" s="1" t="s">
        <v>12</v>
      </c>
      <c r="X16" s="1" t="s">
        <v>13</v>
      </c>
      <c r="Y16" s="1" t="s">
        <v>13</v>
      </c>
      <c r="Z16" s="1" t="s">
        <v>13</v>
      </c>
      <c r="AA16" s="1" t="s">
        <v>13</v>
      </c>
      <c r="AB16" s="1" t="s">
        <v>13</v>
      </c>
      <c r="AC16" s="1" t="s">
        <v>12</v>
      </c>
      <c r="AD16" s="1" t="s">
        <v>12</v>
      </c>
      <c r="AE16" s="1" t="s">
        <v>13</v>
      </c>
      <c r="AH16" s="2">
        <v>3</v>
      </c>
      <c r="AI16" s="2">
        <v>2</v>
      </c>
      <c r="AJ16" s="2">
        <v>3</v>
      </c>
      <c r="AK16" s="2">
        <v>3</v>
      </c>
      <c r="AL16" s="2">
        <v>3</v>
      </c>
      <c r="AM16" s="2">
        <f>SUM(AH16:AL16)</f>
        <v>14</v>
      </c>
      <c r="AO16" s="2">
        <f>COUNTIF(B16:AF16,"F")</f>
        <v>7</v>
      </c>
      <c r="AP16" s="2">
        <f>COUNTIF(B16:AF16,"S")</f>
        <v>14</v>
      </c>
      <c r="AQ16" s="2">
        <f>COUNTIF(B16:AF16,"W")</f>
        <v>9</v>
      </c>
      <c r="AR16" s="2">
        <f>COUNTIF(B16:AF16,"FW")</f>
        <v>0</v>
      </c>
      <c r="AS16" s="2">
        <f>SUM(AO16:AR16)</f>
        <v>30</v>
      </c>
      <c r="AT16" s="113"/>
    </row>
    <row r="17" spans="1:46" x14ac:dyDescent="0.25">
      <c r="A17" s="13"/>
      <c r="AH17" s="1">
        <v>2</v>
      </c>
      <c r="AI17" s="1">
        <v>2</v>
      </c>
      <c r="AJ17" s="1">
        <v>1</v>
      </c>
      <c r="AK17" s="1">
        <v>1</v>
      </c>
      <c r="AL17" s="1">
        <v>1</v>
      </c>
      <c r="AM17" s="1">
        <f>SUM(AH17:AL17)</f>
        <v>7</v>
      </c>
      <c r="AT17" s="13"/>
    </row>
    <row r="18" spans="1:46" x14ac:dyDescent="0.25">
      <c r="A18" s="13"/>
      <c r="AT18" s="13"/>
    </row>
    <row r="19" spans="1:46" x14ac:dyDescent="0.25">
      <c r="A19" s="13"/>
      <c r="AT19" s="13"/>
    </row>
    <row r="20" spans="1:46" x14ac:dyDescent="0.25">
      <c r="A20" s="113" t="s">
        <v>23</v>
      </c>
      <c r="B20" s="1">
        <v>1</v>
      </c>
      <c r="C20" s="1">
        <v>2</v>
      </c>
      <c r="D20" s="1">
        <v>3</v>
      </c>
      <c r="E20" s="1">
        <v>4</v>
      </c>
      <c r="F20" s="1">
        <v>5</v>
      </c>
      <c r="G20" s="1">
        <v>6</v>
      </c>
      <c r="H20" s="1">
        <v>7</v>
      </c>
      <c r="I20" s="1">
        <v>8</v>
      </c>
      <c r="J20" s="1">
        <v>9</v>
      </c>
      <c r="K20" s="1">
        <v>10</v>
      </c>
      <c r="L20" s="1">
        <v>11</v>
      </c>
      <c r="M20" s="1">
        <v>12</v>
      </c>
      <c r="N20" s="1">
        <v>13</v>
      </c>
      <c r="O20" s="1">
        <v>14</v>
      </c>
      <c r="P20" s="1">
        <v>15</v>
      </c>
      <c r="Q20" s="1">
        <v>16</v>
      </c>
      <c r="R20" s="1">
        <v>17</v>
      </c>
      <c r="S20" s="1">
        <v>18</v>
      </c>
      <c r="T20" s="1">
        <v>19</v>
      </c>
      <c r="U20" s="1">
        <v>20</v>
      </c>
      <c r="V20" s="1">
        <v>21</v>
      </c>
      <c r="W20" s="1">
        <v>22</v>
      </c>
      <c r="X20" s="1">
        <v>23</v>
      </c>
      <c r="Y20" s="1">
        <v>24</v>
      </c>
      <c r="Z20" s="1">
        <v>25</v>
      </c>
      <c r="AA20" s="1">
        <v>26</v>
      </c>
      <c r="AB20" s="1">
        <v>27</v>
      </c>
      <c r="AC20" s="1">
        <v>28</v>
      </c>
      <c r="AD20" s="1">
        <v>29</v>
      </c>
      <c r="AE20" s="1">
        <v>30</v>
      </c>
      <c r="AF20" s="1">
        <v>31</v>
      </c>
      <c r="AH20" s="2" t="s">
        <v>2</v>
      </c>
      <c r="AI20" s="2" t="s">
        <v>3</v>
      </c>
      <c r="AJ20" s="2" t="s">
        <v>4</v>
      </c>
      <c r="AK20" s="2" t="s">
        <v>5</v>
      </c>
      <c r="AL20" s="2" t="s">
        <v>6</v>
      </c>
      <c r="AM20" s="9" t="s">
        <v>32</v>
      </c>
      <c r="AO20" s="2"/>
      <c r="AT20" s="113" t="s">
        <v>23</v>
      </c>
    </row>
    <row r="21" spans="1:46" x14ac:dyDescent="0.25">
      <c r="A21" s="113"/>
      <c r="B21" s="2" t="s">
        <v>3</v>
      </c>
      <c r="C21" s="2" t="s">
        <v>4</v>
      </c>
      <c r="D21" s="2" t="s">
        <v>5</v>
      </c>
      <c r="E21" s="2" t="s">
        <v>6</v>
      </c>
      <c r="F21" s="2" t="s">
        <v>7</v>
      </c>
      <c r="G21" s="2" t="s">
        <v>8</v>
      </c>
      <c r="H21" s="2" t="s">
        <v>2</v>
      </c>
      <c r="I21" s="2" t="s">
        <v>3</v>
      </c>
      <c r="J21" s="2" t="s">
        <v>4</v>
      </c>
      <c r="K21" s="2" t="s">
        <v>5</v>
      </c>
      <c r="L21" s="2" t="s">
        <v>6</v>
      </c>
      <c r="M21" s="2" t="s">
        <v>7</v>
      </c>
      <c r="N21" s="2" t="s">
        <v>8</v>
      </c>
      <c r="O21" s="2" t="s">
        <v>2</v>
      </c>
      <c r="P21" s="2" t="s">
        <v>3</v>
      </c>
      <c r="Q21" s="2" t="s">
        <v>4</v>
      </c>
      <c r="R21" s="2" t="s">
        <v>5</v>
      </c>
      <c r="S21" s="2" t="s">
        <v>6</v>
      </c>
      <c r="T21" s="2" t="s">
        <v>7</v>
      </c>
      <c r="U21" s="2" t="s">
        <v>8</v>
      </c>
      <c r="V21" s="2" t="s">
        <v>2</v>
      </c>
      <c r="W21" s="2" t="s">
        <v>3</v>
      </c>
      <c r="X21" s="2" t="s">
        <v>4</v>
      </c>
      <c r="Y21" s="2" t="s">
        <v>5</v>
      </c>
      <c r="Z21" s="2" t="s">
        <v>6</v>
      </c>
      <c r="AA21" s="2" t="s">
        <v>7</v>
      </c>
      <c r="AB21" s="2" t="s">
        <v>8</v>
      </c>
      <c r="AC21" s="2" t="s">
        <v>2</v>
      </c>
      <c r="AD21" s="2" t="s">
        <v>3</v>
      </c>
      <c r="AE21" s="2" t="s">
        <v>4</v>
      </c>
      <c r="AF21" s="2" t="s">
        <v>5</v>
      </c>
      <c r="AH21" s="2">
        <f>COUNTIF(B21:AF21,"Mo")</f>
        <v>4</v>
      </c>
      <c r="AI21" s="2">
        <f>COUNTIF(B21:AF21,"Di")</f>
        <v>5</v>
      </c>
      <c r="AJ21" s="2">
        <f>COUNTIF(B21:AF21,"Mi")</f>
        <v>5</v>
      </c>
      <c r="AK21" s="2">
        <f>COUNTIF(B21:AF21,"Do")</f>
        <v>5</v>
      </c>
      <c r="AL21" s="2">
        <f>COUNTIF(B21:AF21,"Fr")</f>
        <v>4</v>
      </c>
      <c r="AM21" s="2">
        <f>SUM(AH21:AL21)</f>
        <v>23</v>
      </c>
      <c r="AO21" s="2" t="s">
        <v>11</v>
      </c>
      <c r="AP21" s="2" t="s">
        <v>13</v>
      </c>
      <c r="AQ21" s="2" t="s">
        <v>12</v>
      </c>
      <c r="AR21" s="2" t="s">
        <v>14</v>
      </c>
      <c r="AS21" s="9" t="s">
        <v>32</v>
      </c>
      <c r="AT21" s="113"/>
    </row>
    <row r="22" spans="1:46" x14ac:dyDescent="0.25">
      <c r="A22" s="113"/>
      <c r="B22" s="1" t="s">
        <v>13</v>
      </c>
      <c r="C22" s="1" t="s">
        <v>13</v>
      </c>
      <c r="D22" s="1" t="s">
        <v>14</v>
      </c>
      <c r="E22" s="1" t="s">
        <v>13</v>
      </c>
      <c r="F22" s="1" t="s">
        <v>12</v>
      </c>
      <c r="G22" s="1" t="s">
        <v>12</v>
      </c>
      <c r="H22" s="1" t="s">
        <v>13</v>
      </c>
      <c r="I22" s="1" t="s">
        <v>13</v>
      </c>
      <c r="J22" s="1" t="s">
        <v>13</v>
      </c>
      <c r="K22" s="1" t="s">
        <v>13</v>
      </c>
      <c r="L22" s="1" t="s">
        <v>13</v>
      </c>
      <c r="M22" s="1" t="s">
        <v>12</v>
      </c>
      <c r="N22" s="1" t="s">
        <v>12</v>
      </c>
      <c r="O22" s="1" t="s">
        <v>13</v>
      </c>
      <c r="P22" s="1" t="s">
        <v>13</v>
      </c>
      <c r="Q22" s="1" t="s">
        <v>13</v>
      </c>
      <c r="R22" s="1" t="s">
        <v>13</v>
      </c>
      <c r="S22" s="1" t="s">
        <v>13</v>
      </c>
      <c r="T22" s="1" t="s">
        <v>12</v>
      </c>
      <c r="U22" s="1" t="s">
        <v>12</v>
      </c>
      <c r="V22" s="1" t="s">
        <v>13</v>
      </c>
      <c r="W22" s="1" t="s">
        <v>13</v>
      </c>
      <c r="X22" s="1" t="s">
        <v>13</v>
      </c>
      <c r="Y22" s="1" t="s">
        <v>13</v>
      </c>
      <c r="Z22" s="1" t="s">
        <v>13</v>
      </c>
      <c r="AA22" s="1" t="s">
        <v>12</v>
      </c>
      <c r="AB22" s="1" t="s">
        <v>12</v>
      </c>
      <c r="AC22" s="1" t="s">
        <v>11</v>
      </c>
      <c r="AD22" s="1" t="s">
        <v>11</v>
      </c>
      <c r="AE22" s="1" t="s">
        <v>11</v>
      </c>
      <c r="AF22" s="1" t="s">
        <v>11</v>
      </c>
      <c r="AH22" s="2">
        <v>3</v>
      </c>
      <c r="AI22" s="2">
        <v>4</v>
      </c>
      <c r="AJ22" s="2">
        <v>4</v>
      </c>
      <c r="AK22" s="2">
        <v>3</v>
      </c>
      <c r="AL22" s="2">
        <v>4</v>
      </c>
      <c r="AM22" s="2">
        <f>SUM(AH22:AL22)</f>
        <v>18</v>
      </c>
      <c r="AO22" s="2">
        <f>COUNTIF(B22:AF22,"F")</f>
        <v>4</v>
      </c>
      <c r="AP22" s="2">
        <f>COUNTIF(B22:AF22,"S")</f>
        <v>18</v>
      </c>
      <c r="AQ22" s="2">
        <f>COUNTIF(B22:AF22,"W")</f>
        <v>8</v>
      </c>
      <c r="AR22" s="2">
        <f>COUNTIF(B22:AF22,"FW")</f>
        <v>1</v>
      </c>
      <c r="AS22" s="2">
        <f>SUM(AO22:AR22)</f>
        <v>31</v>
      </c>
      <c r="AT22" s="113"/>
    </row>
    <row r="23" spans="1:46" x14ac:dyDescent="0.25">
      <c r="A23" s="13"/>
      <c r="AH23" s="1">
        <v>1</v>
      </c>
      <c r="AI23" s="1">
        <v>1</v>
      </c>
      <c r="AJ23" s="1">
        <v>1</v>
      </c>
      <c r="AK23" s="1">
        <v>1</v>
      </c>
      <c r="AL23" s="1">
        <v>0</v>
      </c>
      <c r="AM23" s="1">
        <f>SUM(AH23:AL23)</f>
        <v>4</v>
      </c>
      <c r="AT23" s="13"/>
    </row>
    <row r="24" spans="1:46" x14ac:dyDescent="0.25">
      <c r="A24" s="13"/>
      <c r="AT24" s="13"/>
    </row>
    <row r="25" spans="1:46" x14ac:dyDescent="0.25">
      <c r="A25" s="13"/>
      <c r="AT25" s="13"/>
    </row>
    <row r="26" spans="1:46" x14ac:dyDescent="0.25">
      <c r="A26" s="113" t="s">
        <v>24</v>
      </c>
      <c r="B26" s="1">
        <v>1</v>
      </c>
      <c r="C26" s="1">
        <v>2</v>
      </c>
      <c r="D26" s="1">
        <v>3</v>
      </c>
      <c r="E26" s="1">
        <v>4</v>
      </c>
      <c r="F26" s="1">
        <v>5</v>
      </c>
      <c r="G26" s="1">
        <v>6</v>
      </c>
      <c r="H26" s="1">
        <v>7</v>
      </c>
      <c r="I26" s="1">
        <v>8</v>
      </c>
      <c r="J26" s="1">
        <v>9</v>
      </c>
      <c r="K26" s="1">
        <v>10</v>
      </c>
      <c r="L26" s="1">
        <v>11</v>
      </c>
      <c r="M26" s="1">
        <v>12</v>
      </c>
      <c r="N26" s="1">
        <v>13</v>
      </c>
      <c r="O26" s="1">
        <v>14</v>
      </c>
      <c r="P26" s="1">
        <v>15</v>
      </c>
      <c r="Q26" s="1">
        <v>16</v>
      </c>
      <c r="R26" s="1">
        <v>17</v>
      </c>
      <c r="S26" s="1">
        <v>18</v>
      </c>
      <c r="T26" s="1">
        <v>19</v>
      </c>
      <c r="U26" s="1">
        <v>20</v>
      </c>
      <c r="V26" s="1">
        <v>21</v>
      </c>
      <c r="W26" s="1">
        <v>22</v>
      </c>
      <c r="X26" s="1">
        <v>23</v>
      </c>
      <c r="Y26" s="1">
        <v>24</v>
      </c>
      <c r="Z26" s="1">
        <v>25</v>
      </c>
      <c r="AA26" s="1">
        <v>26</v>
      </c>
      <c r="AB26" s="1">
        <v>27</v>
      </c>
      <c r="AC26" s="1">
        <v>28</v>
      </c>
      <c r="AD26" s="1">
        <v>29</v>
      </c>
      <c r="AE26" s="1">
        <v>30</v>
      </c>
      <c r="AH26" s="2" t="s">
        <v>2</v>
      </c>
      <c r="AI26" s="2" t="s">
        <v>3</v>
      </c>
      <c r="AJ26" s="2" t="s">
        <v>4</v>
      </c>
      <c r="AK26" s="2" t="s">
        <v>5</v>
      </c>
      <c r="AL26" s="2" t="s">
        <v>6</v>
      </c>
      <c r="AM26" s="9" t="s">
        <v>32</v>
      </c>
      <c r="AO26" s="2"/>
      <c r="AT26" s="113" t="s">
        <v>24</v>
      </c>
    </row>
    <row r="27" spans="1:46" x14ac:dyDescent="0.25">
      <c r="A27" s="113"/>
      <c r="B27" s="2" t="s">
        <v>6</v>
      </c>
      <c r="C27" s="2" t="s">
        <v>7</v>
      </c>
      <c r="D27" s="2" t="s">
        <v>8</v>
      </c>
      <c r="E27" s="2" t="s">
        <v>2</v>
      </c>
      <c r="F27" s="2" t="s">
        <v>3</v>
      </c>
      <c r="G27" s="2" t="s">
        <v>4</v>
      </c>
      <c r="H27" s="2" t="s">
        <v>5</v>
      </c>
      <c r="I27" s="2" t="s">
        <v>6</v>
      </c>
      <c r="J27" s="2" t="s">
        <v>7</v>
      </c>
      <c r="K27" s="2" t="s">
        <v>8</v>
      </c>
      <c r="L27" s="2" t="s">
        <v>2</v>
      </c>
      <c r="M27" s="2" t="s">
        <v>3</v>
      </c>
      <c r="N27" s="2" t="s">
        <v>4</v>
      </c>
      <c r="O27" s="2" t="s">
        <v>5</v>
      </c>
      <c r="P27" s="2" t="s">
        <v>6</v>
      </c>
      <c r="Q27" s="2" t="s">
        <v>7</v>
      </c>
      <c r="R27" s="2" t="s">
        <v>8</v>
      </c>
      <c r="S27" s="2" t="s">
        <v>2</v>
      </c>
      <c r="T27" s="2" t="s">
        <v>3</v>
      </c>
      <c r="U27" s="2" t="s">
        <v>4</v>
      </c>
      <c r="V27" s="2" t="s">
        <v>5</v>
      </c>
      <c r="W27" s="2" t="s">
        <v>6</v>
      </c>
      <c r="X27" s="2" t="s">
        <v>7</v>
      </c>
      <c r="Y27" s="2" t="s">
        <v>8</v>
      </c>
      <c r="Z27" s="2" t="s">
        <v>2</v>
      </c>
      <c r="AA27" s="2" t="s">
        <v>3</v>
      </c>
      <c r="AB27" s="2" t="s">
        <v>4</v>
      </c>
      <c r="AC27" s="2" t="s">
        <v>5</v>
      </c>
      <c r="AD27" s="1" t="s">
        <v>6</v>
      </c>
      <c r="AE27" s="1" t="s">
        <v>7</v>
      </c>
      <c r="AH27" s="2">
        <f>COUNTIF(B27:AF27,"Mo")</f>
        <v>4</v>
      </c>
      <c r="AI27" s="2">
        <f>COUNTIF(B27:AF27,"Di")</f>
        <v>4</v>
      </c>
      <c r="AJ27" s="2">
        <f>COUNTIF(B27:AF27,"Mi")</f>
        <v>4</v>
      </c>
      <c r="AK27" s="2">
        <f>COUNTIF(B27:AF27,"Do")</f>
        <v>4</v>
      </c>
      <c r="AL27" s="2">
        <f>COUNTIF(B27:AF27,"Fr")</f>
        <v>5</v>
      </c>
      <c r="AM27" s="2">
        <f>SUM(AH27:AL27)</f>
        <v>21</v>
      </c>
      <c r="AO27" s="2" t="s">
        <v>11</v>
      </c>
      <c r="AP27" s="2" t="s">
        <v>13</v>
      </c>
      <c r="AQ27" s="2" t="s">
        <v>12</v>
      </c>
      <c r="AR27" s="2" t="s">
        <v>14</v>
      </c>
      <c r="AS27" s="9" t="s">
        <v>32</v>
      </c>
      <c r="AT27" s="113"/>
    </row>
    <row r="28" spans="1:46" x14ac:dyDescent="0.25">
      <c r="A28" s="113"/>
      <c r="B28" s="1" t="s">
        <v>14</v>
      </c>
      <c r="C28" s="1" t="s">
        <v>12</v>
      </c>
      <c r="D28" s="1" t="s">
        <v>12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" t="s">
        <v>12</v>
      </c>
      <c r="K28" s="1" t="s">
        <v>12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13</v>
      </c>
      <c r="Q28" s="1" t="s">
        <v>12</v>
      </c>
      <c r="R28" s="1" t="s">
        <v>12</v>
      </c>
      <c r="S28" s="1" t="s">
        <v>13</v>
      </c>
      <c r="T28" s="1" t="s">
        <v>13</v>
      </c>
      <c r="U28" s="1" t="s">
        <v>13</v>
      </c>
      <c r="V28" s="1" t="s">
        <v>13</v>
      </c>
      <c r="W28" s="1" t="s">
        <v>13</v>
      </c>
      <c r="X28" s="1" t="s">
        <v>12</v>
      </c>
      <c r="Y28" s="1" t="s">
        <v>12</v>
      </c>
      <c r="Z28" s="1" t="s">
        <v>13</v>
      </c>
      <c r="AA28" s="1" t="s">
        <v>13</v>
      </c>
      <c r="AB28" s="1" t="s">
        <v>13</v>
      </c>
      <c r="AC28" s="1" t="s">
        <v>13</v>
      </c>
      <c r="AD28" s="1" t="s">
        <v>13</v>
      </c>
      <c r="AE28" s="1" t="s">
        <v>12</v>
      </c>
      <c r="AH28" s="2">
        <v>4</v>
      </c>
      <c r="AI28" s="2">
        <v>4</v>
      </c>
      <c r="AJ28" s="2">
        <v>4</v>
      </c>
      <c r="AK28" s="2">
        <v>4</v>
      </c>
      <c r="AL28" s="2">
        <v>4</v>
      </c>
      <c r="AM28" s="2">
        <f>SUM(AH28:AL28)</f>
        <v>20</v>
      </c>
      <c r="AO28" s="2">
        <f>COUNTIF(B28:AF28,"F")</f>
        <v>0</v>
      </c>
      <c r="AP28" s="2">
        <f>COUNTIF(B28:AF28,"S")</f>
        <v>20</v>
      </c>
      <c r="AQ28" s="2">
        <f>COUNTIF(B28:AF28,"W")</f>
        <v>9</v>
      </c>
      <c r="AR28" s="2">
        <f>COUNTIF(B28:AF28,"FW")</f>
        <v>1</v>
      </c>
      <c r="AS28" s="2">
        <f>SUM(AO28:AR28)</f>
        <v>30</v>
      </c>
      <c r="AT28" s="113"/>
    </row>
    <row r="29" spans="1:46" x14ac:dyDescent="0.25">
      <c r="A29" s="13"/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f>SUM(AH29:AL29)</f>
        <v>0</v>
      </c>
      <c r="AT29" s="13"/>
    </row>
    <row r="30" spans="1:46" x14ac:dyDescent="0.25">
      <c r="A30" s="13"/>
      <c r="AT30" s="13"/>
    </row>
    <row r="31" spans="1:46" x14ac:dyDescent="0.25">
      <c r="A31" s="13"/>
      <c r="AT31" s="13"/>
    </row>
    <row r="32" spans="1:46" x14ac:dyDescent="0.25">
      <c r="A32" s="113" t="s">
        <v>25</v>
      </c>
      <c r="B32" s="1">
        <v>1</v>
      </c>
      <c r="C32" s="1">
        <v>2</v>
      </c>
      <c r="D32" s="1">
        <v>3</v>
      </c>
      <c r="E32" s="1">
        <v>4</v>
      </c>
      <c r="F32" s="1">
        <v>5</v>
      </c>
      <c r="G32" s="1">
        <v>6</v>
      </c>
      <c r="H32" s="1">
        <v>7</v>
      </c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>
        <v>15</v>
      </c>
      <c r="Q32" s="1">
        <v>16</v>
      </c>
      <c r="R32" s="1">
        <v>17</v>
      </c>
      <c r="S32" s="1">
        <v>18</v>
      </c>
      <c r="T32" s="1">
        <v>19</v>
      </c>
      <c r="U32" s="1">
        <v>20</v>
      </c>
      <c r="V32" s="1">
        <v>21</v>
      </c>
      <c r="W32" s="1">
        <v>22</v>
      </c>
      <c r="X32" s="1">
        <v>23</v>
      </c>
      <c r="Y32" s="1">
        <v>24</v>
      </c>
      <c r="Z32" s="1">
        <v>25</v>
      </c>
      <c r="AA32" s="1">
        <v>26</v>
      </c>
      <c r="AB32" s="1">
        <v>27</v>
      </c>
      <c r="AC32" s="1">
        <v>28</v>
      </c>
      <c r="AD32" s="1">
        <v>29</v>
      </c>
      <c r="AE32" s="1">
        <v>30</v>
      </c>
      <c r="AF32" s="1">
        <v>31</v>
      </c>
      <c r="AH32" s="2" t="s">
        <v>2</v>
      </c>
      <c r="AI32" s="2" t="s">
        <v>3</v>
      </c>
      <c r="AJ32" s="2" t="s">
        <v>4</v>
      </c>
      <c r="AK32" s="2" t="s">
        <v>5</v>
      </c>
      <c r="AL32" s="2" t="s">
        <v>6</v>
      </c>
      <c r="AM32" s="9" t="s">
        <v>32</v>
      </c>
      <c r="AO32" s="2"/>
      <c r="AT32" s="113" t="s">
        <v>25</v>
      </c>
    </row>
    <row r="33" spans="1:47" x14ac:dyDescent="0.25">
      <c r="A33" s="113"/>
      <c r="B33" s="2" t="s">
        <v>8</v>
      </c>
      <c r="C33" s="2" t="s">
        <v>2</v>
      </c>
      <c r="D33" s="2" t="s">
        <v>3</v>
      </c>
      <c r="E33" s="2" t="s">
        <v>4</v>
      </c>
      <c r="F33" s="2" t="s">
        <v>5</v>
      </c>
      <c r="G33" s="2" t="s">
        <v>6</v>
      </c>
      <c r="H33" s="2" t="s">
        <v>7</v>
      </c>
      <c r="I33" s="2" t="s">
        <v>8</v>
      </c>
      <c r="J33" s="2" t="s">
        <v>2</v>
      </c>
      <c r="K33" s="2" t="s">
        <v>3</v>
      </c>
      <c r="L33" s="2" t="s">
        <v>4</v>
      </c>
      <c r="M33" s="2" t="s">
        <v>5</v>
      </c>
      <c r="N33" s="2" t="s">
        <v>6</v>
      </c>
      <c r="O33" s="2" t="s">
        <v>7</v>
      </c>
      <c r="P33" s="2" t="s">
        <v>8</v>
      </c>
      <c r="Q33" s="2" t="s">
        <v>2</v>
      </c>
      <c r="R33" s="2" t="s">
        <v>3</v>
      </c>
      <c r="S33" s="2" t="s">
        <v>4</v>
      </c>
      <c r="T33" s="2" t="s">
        <v>5</v>
      </c>
      <c r="U33" s="2" t="s">
        <v>6</v>
      </c>
      <c r="V33" s="2" t="s">
        <v>7</v>
      </c>
      <c r="W33" s="2" t="s">
        <v>8</v>
      </c>
      <c r="X33" s="2" t="s">
        <v>2</v>
      </c>
      <c r="Y33" s="2" t="s">
        <v>3</v>
      </c>
      <c r="Z33" s="2" t="s">
        <v>4</v>
      </c>
      <c r="AA33" s="2" t="s">
        <v>5</v>
      </c>
      <c r="AB33" s="2" t="s">
        <v>6</v>
      </c>
      <c r="AC33" s="2" t="s">
        <v>7</v>
      </c>
      <c r="AD33" s="2" t="s">
        <v>8</v>
      </c>
      <c r="AE33" s="1" t="s">
        <v>2</v>
      </c>
      <c r="AF33" s="1" t="s">
        <v>3</v>
      </c>
      <c r="AH33" s="2">
        <f>COUNTIF(B33:AF33,"Mo")</f>
        <v>5</v>
      </c>
      <c r="AI33" s="2">
        <f>COUNTIF(B33:AF33,"Di")</f>
        <v>5</v>
      </c>
      <c r="AJ33" s="2">
        <f>COUNTIF(B33:AF33,"Mi")</f>
        <v>4</v>
      </c>
      <c r="AK33" s="2">
        <f>COUNTIF(B33:AF33,"Do")</f>
        <v>4</v>
      </c>
      <c r="AL33" s="2">
        <f>COUNTIF(B33:AF33,"Fr")</f>
        <v>4</v>
      </c>
      <c r="AM33" s="2">
        <f>SUM(AH33:AL33)</f>
        <v>22</v>
      </c>
      <c r="AO33" s="2" t="s">
        <v>11</v>
      </c>
      <c r="AP33" s="2" t="s">
        <v>13</v>
      </c>
      <c r="AQ33" s="2" t="s">
        <v>12</v>
      </c>
      <c r="AR33" s="2" t="s">
        <v>14</v>
      </c>
      <c r="AS33" s="9" t="s">
        <v>32</v>
      </c>
      <c r="AT33" s="113"/>
    </row>
    <row r="34" spans="1:47" x14ac:dyDescent="0.25">
      <c r="A34" s="113"/>
      <c r="B34" s="1" t="s">
        <v>12</v>
      </c>
      <c r="C34" s="1" t="s">
        <v>13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12</v>
      </c>
      <c r="I34" s="1" t="s">
        <v>12</v>
      </c>
      <c r="J34" s="1" t="s">
        <v>13</v>
      </c>
      <c r="K34" s="1" t="s">
        <v>13</v>
      </c>
      <c r="L34" s="1" t="s">
        <v>13</v>
      </c>
      <c r="M34" s="1" t="s">
        <v>13</v>
      </c>
      <c r="N34" s="1" t="s">
        <v>13</v>
      </c>
      <c r="O34" s="1" t="s">
        <v>12</v>
      </c>
      <c r="P34" s="1" t="s">
        <v>12</v>
      </c>
      <c r="Q34" s="1" t="s">
        <v>13</v>
      </c>
      <c r="R34" s="1" t="s">
        <v>13</v>
      </c>
      <c r="S34" s="1" t="s">
        <v>13</v>
      </c>
      <c r="T34" s="1" t="s">
        <v>13</v>
      </c>
      <c r="U34" s="1" t="s">
        <v>13</v>
      </c>
      <c r="V34" s="1" t="s">
        <v>12</v>
      </c>
      <c r="W34" s="1" t="s">
        <v>12</v>
      </c>
      <c r="X34" s="1" t="s">
        <v>11</v>
      </c>
      <c r="Y34" s="1" t="s">
        <v>14</v>
      </c>
      <c r="Z34" s="1" t="s">
        <v>14</v>
      </c>
      <c r="AA34" s="1" t="s">
        <v>14</v>
      </c>
      <c r="AB34" s="1" t="s">
        <v>11</v>
      </c>
      <c r="AC34" s="1" t="s">
        <v>12</v>
      </c>
      <c r="AD34" s="1" t="s">
        <v>12</v>
      </c>
      <c r="AE34" s="1" t="s">
        <v>11</v>
      </c>
      <c r="AF34" s="1" t="s">
        <v>14</v>
      </c>
      <c r="AH34" s="2">
        <v>3</v>
      </c>
      <c r="AI34" s="2">
        <v>3</v>
      </c>
      <c r="AJ34" s="2">
        <v>3</v>
      </c>
      <c r="AK34" s="2">
        <v>3</v>
      </c>
      <c r="AL34" s="2">
        <v>3</v>
      </c>
      <c r="AM34" s="2">
        <f>SUM(AH34:AL34)</f>
        <v>15</v>
      </c>
      <c r="AO34" s="2">
        <f>COUNTIF(B34:AF34,"F")</f>
        <v>3</v>
      </c>
      <c r="AP34" s="2">
        <f>COUNTIF(B34:AF34,"S")</f>
        <v>15</v>
      </c>
      <c r="AQ34" s="2">
        <f>COUNTIF(B34:AF34,"W")</f>
        <v>9</v>
      </c>
      <c r="AR34" s="2">
        <f>COUNTIF(B34:AF34,"FW")</f>
        <v>4</v>
      </c>
      <c r="AS34" s="2">
        <f>SUM(AO34:AR34)</f>
        <v>31</v>
      </c>
      <c r="AT34" s="113"/>
    </row>
    <row r="35" spans="1:47" x14ac:dyDescent="0.25">
      <c r="A35" s="13"/>
      <c r="AH35" s="1">
        <v>2</v>
      </c>
      <c r="AI35" s="1">
        <v>0</v>
      </c>
      <c r="AJ35" s="1">
        <v>0</v>
      </c>
      <c r="AK35" s="1">
        <v>0</v>
      </c>
      <c r="AL35" s="1">
        <v>1</v>
      </c>
      <c r="AM35" s="1">
        <f>SUM(AH35:AL35)</f>
        <v>3</v>
      </c>
      <c r="AT35" s="13"/>
    </row>
    <row r="36" spans="1:47" x14ac:dyDescent="0.25">
      <c r="A36" s="13"/>
      <c r="AT36" s="13"/>
    </row>
    <row r="37" spans="1:47" x14ac:dyDescent="0.25">
      <c r="A37" s="13"/>
      <c r="AT37" s="13"/>
    </row>
    <row r="38" spans="1:47" ht="18.75" x14ac:dyDescent="0.3">
      <c r="A38" s="11">
        <v>2020</v>
      </c>
      <c r="AT38" s="11">
        <v>2020</v>
      </c>
    </row>
    <row r="39" spans="1:47" x14ac:dyDescent="0.25">
      <c r="A39" s="113" t="s">
        <v>26</v>
      </c>
      <c r="B39" s="1">
        <v>1</v>
      </c>
      <c r="C39" s="1">
        <v>2</v>
      </c>
      <c r="D39" s="1">
        <v>3</v>
      </c>
      <c r="E39" s="1">
        <v>4</v>
      </c>
      <c r="F39" s="1">
        <v>5</v>
      </c>
      <c r="G39" s="1">
        <v>6</v>
      </c>
      <c r="H39" s="1">
        <v>7</v>
      </c>
      <c r="I39" s="1">
        <v>8</v>
      </c>
      <c r="J39" s="1">
        <v>9</v>
      </c>
      <c r="K39" s="1">
        <v>10</v>
      </c>
      <c r="L39" s="1">
        <v>11</v>
      </c>
      <c r="M39" s="1">
        <v>12</v>
      </c>
      <c r="N39" s="1">
        <v>13</v>
      </c>
      <c r="O39" s="1">
        <v>14</v>
      </c>
      <c r="P39" s="1">
        <v>15</v>
      </c>
      <c r="Q39" s="1">
        <v>16</v>
      </c>
      <c r="R39" s="1">
        <v>17</v>
      </c>
      <c r="S39" s="1">
        <v>18</v>
      </c>
      <c r="T39" s="1">
        <v>19</v>
      </c>
      <c r="U39" s="1">
        <v>20</v>
      </c>
      <c r="V39" s="1">
        <v>21</v>
      </c>
      <c r="W39" s="1">
        <v>22</v>
      </c>
      <c r="X39" s="1">
        <v>23</v>
      </c>
      <c r="Y39" s="1">
        <v>24</v>
      </c>
      <c r="Z39" s="1">
        <v>25</v>
      </c>
      <c r="AA39" s="1">
        <v>26</v>
      </c>
      <c r="AB39" s="1">
        <v>27</v>
      </c>
      <c r="AC39" s="1">
        <v>28</v>
      </c>
      <c r="AD39" s="1">
        <v>29</v>
      </c>
      <c r="AE39" s="1">
        <v>30</v>
      </c>
      <c r="AF39" s="1">
        <v>31</v>
      </c>
      <c r="AH39" s="2" t="s">
        <v>2</v>
      </c>
      <c r="AI39" s="2" t="s">
        <v>3</v>
      </c>
      <c r="AJ39" s="2" t="s">
        <v>4</v>
      </c>
      <c r="AK39" s="2" t="s">
        <v>5</v>
      </c>
      <c r="AL39" s="2" t="s">
        <v>6</v>
      </c>
      <c r="AM39" s="9" t="s">
        <v>32</v>
      </c>
      <c r="AO39" s="2"/>
      <c r="AT39" s="113" t="s">
        <v>26</v>
      </c>
    </row>
    <row r="40" spans="1:47" x14ac:dyDescent="0.25">
      <c r="A40" s="113"/>
      <c r="B40" s="2" t="s">
        <v>4</v>
      </c>
      <c r="C40" s="2" t="s">
        <v>5</v>
      </c>
      <c r="D40" s="2" t="s">
        <v>6</v>
      </c>
      <c r="E40" s="2" t="s">
        <v>7</v>
      </c>
      <c r="F40" s="2" t="s">
        <v>8</v>
      </c>
      <c r="G40" s="2" t="s">
        <v>2</v>
      </c>
      <c r="H40" s="2" t="s">
        <v>3</v>
      </c>
      <c r="I40" s="2" t="s">
        <v>4</v>
      </c>
      <c r="J40" s="2" t="s">
        <v>5</v>
      </c>
      <c r="K40" s="2" t="s">
        <v>6</v>
      </c>
      <c r="L40" s="2" t="s">
        <v>7</v>
      </c>
      <c r="M40" s="2" t="s">
        <v>8</v>
      </c>
      <c r="N40" s="2" t="s">
        <v>2</v>
      </c>
      <c r="O40" s="2" t="s">
        <v>3</v>
      </c>
      <c r="P40" s="2" t="s">
        <v>4</v>
      </c>
      <c r="Q40" s="2" t="s">
        <v>5</v>
      </c>
      <c r="R40" s="2" t="s">
        <v>6</v>
      </c>
      <c r="S40" s="2" t="s">
        <v>7</v>
      </c>
      <c r="T40" s="2" t="s">
        <v>8</v>
      </c>
      <c r="U40" s="2" t="s">
        <v>2</v>
      </c>
      <c r="V40" s="2" t="s">
        <v>3</v>
      </c>
      <c r="W40" s="2" t="s">
        <v>4</v>
      </c>
      <c r="X40" s="2" t="s">
        <v>5</v>
      </c>
      <c r="Y40" s="2" t="s">
        <v>6</v>
      </c>
      <c r="Z40" s="2" t="s">
        <v>7</v>
      </c>
      <c r="AA40" s="2" t="s">
        <v>8</v>
      </c>
      <c r="AB40" s="2" t="s">
        <v>2</v>
      </c>
      <c r="AC40" s="2" t="s">
        <v>3</v>
      </c>
      <c r="AD40" s="2" t="s">
        <v>4</v>
      </c>
      <c r="AE40" s="2" t="s">
        <v>5</v>
      </c>
      <c r="AF40" s="1" t="s">
        <v>6</v>
      </c>
      <c r="AH40" s="2">
        <f>COUNTIF(B40:AF40,"Mo")</f>
        <v>4</v>
      </c>
      <c r="AI40" s="2">
        <f>COUNTIF(B40:AF40,"Di")</f>
        <v>4</v>
      </c>
      <c r="AJ40" s="2">
        <f>COUNTIF(B40:AF40,"Mi")</f>
        <v>5</v>
      </c>
      <c r="AK40" s="2">
        <f>COUNTIF(B40:AF40,"Do")</f>
        <v>5</v>
      </c>
      <c r="AL40" s="2">
        <f>COUNTIF(B40:AF40,"Fr")</f>
        <v>5</v>
      </c>
      <c r="AM40" s="2">
        <f>SUM(AH40:AL40)</f>
        <v>23</v>
      </c>
      <c r="AO40" s="2" t="s">
        <v>11</v>
      </c>
      <c r="AP40" s="2" t="s">
        <v>13</v>
      </c>
      <c r="AQ40" s="2" t="s">
        <v>12</v>
      </c>
      <c r="AR40" s="2" t="s">
        <v>14</v>
      </c>
      <c r="AS40" s="9" t="s">
        <v>32</v>
      </c>
      <c r="AT40" s="113"/>
    </row>
    <row r="41" spans="1:47" x14ac:dyDescent="0.25">
      <c r="A41" s="113"/>
      <c r="B41" s="1" t="s">
        <v>14</v>
      </c>
      <c r="C41" s="1" t="s">
        <v>11</v>
      </c>
      <c r="D41" s="1" t="s">
        <v>11</v>
      </c>
      <c r="E41" s="1" t="s">
        <v>12</v>
      </c>
      <c r="F41" s="1" t="s">
        <v>12</v>
      </c>
      <c r="G41" s="1" t="s">
        <v>14</v>
      </c>
      <c r="H41" s="1" t="s">
        <v>13</v>
      </c>
      <c r="I41" s="1" t="s">
        <v>13</v>
      </c>
      <c r="J41" s="1" t="s">
        <v>13</v>
      </c>
      <c r="K41" s="1" t="s">
        <v>13</v>
      </c>
      <c r="L41" s="1" t="s">
        <v>12</v>
      </c>
      <c r="M41" s="1" t="s">
        <v>12</v>
      </c>
      <c r="N41" s="1" t="s">
        <v>13</v>
      </c>
      <c r="O41" s="1" t="s">
        <v>13</v>
      </c>
      <c r="P41" s="1" t="s">
        <v>13</v>
      </c>
      <c r="Q41" s="1" t="s">
        <v>13</v>
      </c>
      <c r="R41" s="1" t="s">
        <v>13</v>
      </c>
      <c r="S41" s="1" t="s">
        <v>12</v>
      </c>
      <c r="T41" s="1" t="s">
        <v>12</v>
      </c>
      <c r="U41" s="1" t="s">
        <v>13</v>
      </c>
      <c r="V41" s="1" t="s">
        <v>13</v>
      </c>
      <c r="W41" s="1" t="s">
        <v>13</v>
      </c>
      <c r="X41" s="1" t="s">
        <v>13</v>
      </c>
      <c r="Y41" s="1" t="s">
        <v>13</v>
      </c>
      <c r="Z41" s="1" t="s">
        <v>12</v>
      </c>
      <c r="AA41" s="1" t="s">
        <v>12</v>
      </c>
      <c r="AB41" s="1" t="s">
        <v>13</v>
      </c>
      <c r="AC41" s="1" t="s">
        <v>13</v>
      </c>
      <c r="AD41" s="1" t="s">
        <v>13</v>
      </c>
      <c r="AE41" s="1" t="s">
        <v>13</v>
      </c>
      <c r="AF41" s="1" t="s">
        <v>13</v>
      </c>
      <c r="AH41" s="2">
        <v>4</v>
      </c>
      <c r="AI41" s="2">
        <v>4</v>
      </c>
      <c r="AJ41" s="2">
        <v>4</v>
      </c>
      <c r="AK41" s="2">
        <v>4</v>
      </c>
      <c r="AL41" s="2">
        <v>3</v>
      </c>
      <c r="AM41" s="2">
        <f>SUM(AH41:AL41)</f>
        <v>19</v>
      </c>
      <c r="AO41" s="2">
        <f>COUNTIF(B41:AF41,"F")</f>
        <v>2</v>
      </c>
      <c r="AP41" s="2">
        <f>COUNTIF(B41:AF41,"S")</f>
        <v>19</v>
      </c>
      <c r="AQ41" s="2">
        <f>COUNTIF(B41:AF41,"W")</f>
        <v>8</v>
      </c>
      <c r="AR41" s="2">
        <f>COUNTIF(B41:AF41,"FW")</f>
        <v>2</v>
      </c>
      <c r="AS41" s="2">
        <f>SUM(AO41:AR41)</f>
        <v>31</v>
      </c>
      <c r="AT41" s="113"/>
    </row>
    <row r="42" spans="1:47" x14ac:dyDescent="0.25">
      <c r="A42" s="13"/>
      <c r="AH42" s="1">
        <v>0</v>
      </c>
      <c r="AI42" s="1">
        <v>0</v>
      </c>
      <c r="AJ42" s="1">
        <v>0</v>
      </c>
      <c r="AK42" s="1">
        <v>1</v>
      </c>
      <c r="AL42" s="1">
        <v>1</v>
      </c>
      <c r="AM42" s="1">
        <f>SUM(AH42:AL42)</f>
        <v>2</v>
      </c>
      <c r="AT42" s="13"/>
    </row>
    <row r="43" spans="1:47" x14ac:dyDescent="0.25">
      <c r="A43" s="13"/>
      <c r="AT43" s="13"/>
    </row>
    <row r="44" spans="1:47" x14ac:dyDescent="0.25">
      <c r="A44" s="13"/>
      <c r="AT44" s="13"/>
    </row>
    <row r="45" spans="1:47" x14ac:dyDescent="0.25">
      <c r="A45" s="113" t="s">
        <v>27</v>
      </c>
      <c r="B45" s="1">
        <v>1</v>
      </c>
      <c r="C45" s="1">
        <v>2</v>
      </c>
      <c r="D45" s="1">
        <v>3</v>
      </c>
      <c r="E45" s="1">
        <v>4</v>
      </c>
      <c r="F45" s="1">
        <v>5</v>
      </c>
      <c r="G45" s="1">
        <v>6</v>
      </c>
      <c r="H45" s="1">
        <v>7</v>
      </c>
      <c r="I45" s="1">
        <v>8</v>
      </c>
      <c r="J45" s="1">
        <v>9</v>
      </c>
      <c r="K45" s="1">
        <v>10</v>
      </c>
      <c r="L45" s="1">
        <v>11</v>
      </c>
      <c r="M45" s="1">
        <v>12</v>
      </c>
      <c r="N45" s="1">
        <v>13</v>
      </c>
      <c r="O45" s="1">
        <v>14</v>
      </c>
      <c r="P45" s="1">
        <v>15</v>
      </c>
      <c r="Q45" s="1">
        <v>16</v>
      </c>
      <c r="R45" s="1">
        <v>17</v>
      </c>
      <c r="S45" s="1">
        <v>18</v>
      </c>
      <c r="T45" s="1">
        <v>19</v>
      </c>
      <c r="U45" s="1">
        <v>20</v>
      </c>
      <c r="V45" s="1">
        <v>21</v>
      </c>
      <c r="W45" s="1">
        <v>22</v>
      </c>
      <c r="X45" s="1">
        <v>23</v>
      </c>
      <c r="Y45" s="1">
        <v>24</v>
      </c>
      <c r="Z45" s="1">
        <v>25</v>
      </c>
      <c r="AA45" s="1">
        <v>26</v>
      </c>
      <c r="AB45" s="1">
        <v>27</v>
      </c>
      <c r="AC45" s="1">
        <v>28</v>
      </c>
      <c r="AD45" s="1">
        <v>29</v>
      </c>
      <c r="AH45" s="2" t="s">
        <v>2</v>
      </c>
      <c r="AI45" s="2" t="s">
        <v>3</v>
      </c>
      <c r="AJ45" s="2" t="s">
        <v>4</v>
      </c>
      <c r="AK45" s="2" t="s">
        <v>5</v>
      </c>
      <c r="AL45" s="2" t="s">
        <v>6</v>
      </c>
      <c r="AM45" s="9" t="s">
        <v>32</v>
      </c>
      <c r="AO45" s="2"/>
      <c r="AT45" s="113" t="s">
        <v>27</v>
      </c>
      <c r="AU45" s="4" t="s">
        <v>128</v>
      </c>
    </row>
    <row r="46" spans="1:47" x14ac:dyDescent="0.25">
      <c r="A46" s="113"/>
      <c r="B46" s="2" t="s">
        <v>7</v>
      </c>
      <c r="C46" s="2" t="s">
        <v>8</v>
      </c>
      <c r="D46" s="2" t="s">
        <v>2</v>
      </c>
      <c r="E46" s="2" t="s">
        <v>3</v>
      </c>
      <c r="F46" s="2" t="s">
        <v>4</v>
      </c>
      <c r="G46" s="2" t="s">
        <v>5</v>
      </c>
      <c r="H46" s="2" t="s">
        <v>6</v>
      </c>
      <c r="I46" s="2" t="s">
        <v>7</v>
      </c>
      <c r="J46" s="2" t="s">
        <v>8</v>
      </c>
      <c r="K46" s="2" t="s">
        <v>2</v>
      </c>
      <c r="L46" s="2" t="s">
        <v>3</v>
      </c>
      <c r="M46" s="2" t="s">
        <v>4</v>
      </c>
      <c r="N46" s="2" t="s">
        <v>5</v>
      </c>
      <c r="O46" s="2" t="s">
        <v>6</v>
      </c>
      <c r="P46" s="2" t="s">
        <v>7</v>
      </c>
      <c r="Q46" s="2" t="s">
        <v>8</v>
      </c>
      <c r="R46" s="2" t="s">
        <v>2</v>
      </c>
      <c r="S46" s="2" t="s">
        <v>3</v>
      </c>
      <c r="T46" s="2" t="s">
        <v>4</v>
      </c>
      <c r="U46" s="2" t="s">
        <v>5</v>
      </c>
      <c r="V46" s="2" t="s">
        <v>6</v>
      </c>
      <c r="W46" s="2" t="s">
        <v>7</v>
      </c>
      <c r="X46" s="2" t="s">
        <v>8</v>
      </c>
      <c r="Y46" s="2" t="s">
        <v>2</v>
      </c>
      <c r="Z46" s="2" t="s">
        <v>3</v>
      </c>
      <c r="AA46" s="2" t="s">
        <v>4</v>
      </c>
      <c r="AB46" s="2" t="s">
        <v>5</v>
      </c>
      <c r="AC46" s="2" t="s">
        <v>6</v>
      </c>
      <c r="AD46" s="2" t="s">
        <v>7</v>
      </c>
      <c r="AH46" s="2">
        <f>COUNTIF(B46:AF46,"Mo")</f>
        <v>4</v>
      </c>
      <c r="AI46" s="2">
        <f>COUNTIF(B46:AF46,"Di")</f>
        <v>4</v>
      </c>
      <c r="AJ46" s="2">
        <f>COUNTIF(B46:AF46,"Mi")</f>
        <v>4</v>
      </c>
      <c r="AK46" s="2">
        <f>COUNTIF(B46:AF46,"Do")</f>
        <v>4</v>
      </c>
      <c r="AL46" s="2">
        <f>COUNTIF(B46:AF46,"Fr")</f>
        <v>4</v>
      </c>
      <c r="AM46" s="2">
        <f>SUM(AH46:AL46)</f>
        <v>20</v>
      </c>
      <c r="AO46" s="2" t="s">
        <v>11</v>
      </c>
      <c r="AP46" s="2" t="s">
        <v>13</v>
      </c>
      <c r="AQ46" s="2" t="s">
        <v>12</v>
      </c>
      <c r="AR46" s="2" t="s">
        <v>14</v>
      </c>
      <c r="AS46" s="9" t="s">
        <v>32</v>
      </c>
      <c r="AT46" s="113"/>
      <c r="AU46" s="4" t="s">
        <v>145</v>
      </c>
    </row>
    <row r="47" spans="1:47" x14ac:dyDescent="0.25">
      <c r="A47" s="113"/>
      <c r="B47" s="1" t="s">
        <v>12</v>
      </c>
      <c r="C47" s="1" t="s">
        <v>12</v>
      </c>
      <c r="D47" s="1" t="s">
        <v>13</v>
      </c>
      <c r="E47" s="1" t="s">
        <v>13</v>
      </c>
      <c r="F47" s="1" t="s">
        <v>13</v>
      </c>
      <c r="G47" s="1" t="s">
        <v>13</v>
      </c>
      <c r="H47" s="1" t="s">
        <v>13</v>
      </c>
      <c r="I47" s="1" t="s">
        <v>12</v>
      </c>
      <c r="J47" s="1" t="s">
        <v>12</v>
      </c>
      <c r="K47" s="1" t="s">
        <v>13</v>
      </c>
      <c r="L47" s="1" t="s">
        <v>13</v>
      </c>
      <c r="M47" s="1" t="s">
        <v>13</v>
      </c>
      <c r="N47" s="1" t="s">
        <v>13</v>
      </c>
      <c r="O47" s="1" t="s">
        <v>13</v>
      </c>
      <c r="P47" s="1" t="s">
        <v>12</v>
      </c>
      <c r="Q47" s="1" t="s">
        <v>12</v>
      </c>
      <c r="R47" s="1" t="s">
        <v>13</v>
      </c>
      <c r="S47" s="1" t="s">
        <v>13</v>
      </c>
      <c r="T47" s="1" t="s">
        <v>13</v>
      </c>
      <c r="U47" s="1" t="s">
        <v>13</v>
      </c>
      <c r="V47" s="1" t="s">
        <v>13</v>
      </c>
      <c r="W47" s="1" t="s">
        <v>12</v>
      </c>
      <c r="X47" s="1" t="s">
        <v>12</v>
      </c>
      <c r="Y47" s="1" t="s">
        <v>13</v>
      </c>
      <c r="Z47" s="1" t="s">
        <v>13</v>
      </c>
      <c r="AA47" s="1" t="s">
        <v>13</v>
      </c>
      <c r="AB47" s="1" t="s">
        <v>13</v>
      </c>
      <c r="AC47" s="1" t="s">
        <v>13</v>
      </c>
      <c r="AD47" s="1" t="s">
        <v>12</v>
      </c>
      <c r="AH47" s="2">
        <v>4</v>
      </c>
      <c r="AI47" s="2">
        <v>4</v>
      </c>
      <c r="AJ47" s="2">
        <v>4</v>
      </c>
      <c r="AK47" s="2">
        <v>4</v>
      </c>
      <c r="AL47" s="2">
        <v>4</v>
      </c>
      <c r="AM47" s="2">
        <f>SUM(AH47:AL47)</f>
        <v>20</v>
      </c>
      <c r="AO47" s="2">
        <f>COUNTIF(B47:AF47,"F")</f>
        <v>0</v>
      </c>
      <c r="AP47" s="2">
        <f>COUNTIF(B47:AF47,"S")</f>
        <v>20</v>
      </c>
      <c r="AQ47" s="2">
        <f>COUNTIF(B47:AF47,"W")</f>
        <v>9</v>
      </c>
      <c r="AR47" s="2">
        <f>COUNTIF(B47:AF47,"FW")</f>
        <v>0</v>
      </c>
      <c r="AS47" s="2">
        <f>SUM(AO47:AR47)</f>
        <v>29</v>
      </c>
      <c r="AT47" s="113"/>
    </row>
    <row r="48" spans="1:47" x14ac:dyDescent="0.25">
      <c r="A48" s="13"/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f>SUM(AH48:AL48)</f>
        <v>0</v>
      </c>
      <c r="AT48" s="13"/>
    </row>
    <row r="49" spans="1:47" x14ac:dyDescent="0.25">
      <c r="A49" s="13"/>
      <c r="AT49" s="13"/>
    </row>
    <row r="50" spans="1:47" x14ac:dyDescent="0.25">
      <c r="A50" s="13"/>
      <c r="AT50" s="13"/>
    </row>
    <row r="51" spans="1:47" x14ac:dyDescent="0.25">
      <c r="A51" s="113" t="s">
        <v>15</v>
      </c>
      <c r="B51" s="1">
        <v>1</v>
      </c>
      <c r="C51" s="1">
        <v>2</v>
      </c>
      <c r="D51" s="1">
        <v>3</v>
      </c>
      <c r="E51" s="1">
        <v>4</v>
      </c>
      <c r="F51" s="1">
        <v>5</v>
      </c>
      <c r="G51" s="1">
        <v>6</v>
      </c>
      <c r="H51" s="1">
        <v>7</v>
      </c>
      <c r="I51" s="1">
        <v>8</v>
      </c>
      <c r="J51" s="1">
        <v>9</v>
      </c>
      <c r="K51" s="1">
        <v>10</v>
      </c>
      <c r="L51" s="1">
        <v>11</v>
      </c>
      <c r="M51" s="1">
        <v>12</v>
      </c>
      <c r="N51" s="1">
        <v>13</v>
      </c>
      <c r="O51" s="1">
        <v>14</v>
      </c>
      <c r="P51" s="1">
        <v>15</v>
      </c>
      <c r="Q51" s="1">
        <v>16</v>
      </c>
      <c r="R51" s="1">
        <v>17</v>
      </c>
      <c r="S51" s="1">
        <v>18</v>
      </c>
      <c r="T51" s="1">
        <v>19</v>
      </c>
      <c r="U51" s="1">
        <v>20</v>
      </c>
      <c r="V51" s="1">
        <v>21</v>
      </c>
      <c r="W51" s="1">
        <v>22</v>
      </c>
      <c r="X51" s="1">
        <v>23</v>
      </c>
      <c r="Y51" s="1">
        <v>24</v>
      </c>
      <c r="Z51" s="1">
        <v>25</v>
      </c>
      <c r="AA51" s="1">
        <v>26</v>
      </c>
      <c r="AB51" s="1">
        <v>27</v>
      </c>
      <c r="AC51" s="1">
        <v>28</v>
      </c>
      <c r="AD51" s="1">
        <v>29</v>
      </c>
      <c r="AE51" s="1">
        <v>30</v>
      </c>
      <c r="AF51" s="1">
        <v>31</v>
      </c>
      <c r="AH51" s="2" t="s">
        <v>2</v>
      </c>
      <c r="AI51" s="2" t="s">
        <v>3</v>
      </c>
      <c r="AJ51" s="2" t="s">
        <v>4</v>
      </c>
      <c r="AK51" s="2" t="s">
        <v>5</v>
      </c>
      <c r="AL51" s="2" t="s">
        <v>6</v>
      </c>
      <c r="AM51" s="9" t="s">
        <v>32</v>
      </c>
      <c r="AO51" s="2"/>
      <c r="AT51" s="113" t="s">
        <v>15</v>
      </c>
    </row>
    <row r="52" spans="1:47" x14ac:dyDescent="0.25">
      <c r="A52" s="113"/>
      <c r="B52" s="2" t="s">
        <v>8</v>
      </c>
      <c r="C52" s="2" t="s">
        <v>2</v>
      </c>
      <c r="D52" s="2" t="s">
        <v>3</v>
      </c>
      <c r="E52" s="2" t="s">
        <v>4</v>
      </c>
      <c r="F52" s="2" t="s">
        <v>5</v>
      </c>
      <c r="G52" s="2" t="s">
        <v>6</v>
      </c>
      <c r="H52" s="2" t="s">
        <v>7</v>
      </c>
      <c r="I52" s="2" t="s">
        <v>8</v>
      </c>
      <c r="J52" s="2" t="s">
        <v>2</v>
      </c>
      <c r="K52" s="2" t="s">
        <v>3</v>
      </c>
      <c r="L52" s="2" t="s">
        <v>4</v>
      </c>
      <c r="M52" s="2" t="s">
        <v>5</v>
      </c>
      <c r="N52" s="2" t="s">
        <v>6</v>
      </c>
      <c r="O52" s="2" t="s">
        <v>7</v>
      </c>
      <c r="P52" s="2" t="s">
        <v>8</v>
      </c>
      <c r="Q52" s="2" t="s">
        <v>2</v>
      </c>
      <c r="R52" s="2" t="s">
        <v>3</v>
      </c>
      <c r="S52" s="2" t="s">
        <v>4</v>
      </c>
      <c r="T52" s="2" t="s">
        <v>5</v>
      </c>
      <c r="U52" s="2" t="s">
        <v>6</v>
      </c>
      <c r="V52" s="2" t="s">
        <v>7</v>
      </c>
      <c r="W52" s="2" t="s">
        <v>8</v>
      </c>
      <c r="X52" s="2" t="s">
        <v>2</v>
      </c>
      <c r="Y52" s="2" t="s">
        <v>3</v>
      </c>
      <c r="Z52" s="2" t="s">
        <v>4</v>
      </c>
      <c r="AA52" s="2" t="s">
        <v>5</v>
      </c>
      <c r="AB52" s="2" t="s">
        <v>6</v>
      </c>
      <c r="AC52" s="2" t="s">
        <v>7</v>
      </c>
      <c r="AD52" s="2" t="s">
        <v>8</v>
      </c>
      <c r="AE52" s="2" t="s">
        <v>2</v>
      </c>
      <c r="AF52" s="2" t="s">
        <v>3</v>
      </c>
      <c r="AH52" s="2">
        <f>COUNTIF(B52:AF52,"Mo")</f>
        <v>5</v>
      </c>
      <c r="AI52" s="2">
        <f>COUNTIF(B52:AF52,"Di")</f>
        <v>5</v>
      </c>
      <c r="AJ52" s="2">
        <f>COUNTIF(B52:AF52,"Mi")</f>
        <v>4</v>
      </c>
      <c r="AK52" s="2">
        <f>COUNTIF(B52:AF52,"Do")</f>
        <v>4</v>
      </c>
      <c r="AL52" s="2">
        <f>COUNTIF(B52:AF52,"Fr")</f>
        <v>4</v>
      </c>
      <c r="AM52" s="2">
        <f>SUM(AH52:AL52)</f>
        <v>22</v>
      </c>
      <c r="AO52" s="2" t="s">
        <v>11</v>
      </c>
      <c r="AP52" s="2" t="s">
        <v>13</v>
      </c>
      <c r="AQ52" s="2" t="s">
        <v>12</v>
      </c>
      <c r="AR52" s="2" t="s">
        <v>14</v>
      </c>
      <c r="AS52" s="9" t="s">
        <v>32</v>
      </c>
      <c r="AT52" s="113"/>
      <c r="AU52" s="4"/>
    </row>
    <row r="53" spans="1:47" x14ac:dyDescent="0.25">
      <c r="A53" s="113"/>
      <c r="B53" s="1" t="s">
        <v>12</v>
      </c>
      <c r="C53" s="1" t="s">
        <v>13</v>
      </c>
      <c r="D53" s="1" t="s">
        <v>13</v>
      </c>
      <c r="E53" s="1" t="s">
        <v>13</v>
      </c>
      <c r="F53" s="1" t="s">
        <v>13</v>
      </c>
      <c r="G53" s="1" t="s">
        <v>13</v>
      </c>
      <c r="H53" s="1" t="s">
        <v>12</v>
      </c>
      <c r="I53" s="1" t="s">
        <v>12</v>
      </c>
      <c r="J53" s="1" t="s">
        <v>13</v>
      </c>
      <c r="K53" s="1" t="s">
        <v>13</v>
      </c>
      <c r="L53" s="1" t="s">
        <v>13</v>
      </c>
      <c r="M53" s="1" t="s">
        <v>13</v>
      </c>
      <c r="N53" s="1" t="s">
        <v>13</v>
      </c>
      <c r="O53" s="1" t="s">
        <v>12</v>
      </c>
      <c r="P53" s="1" t="s">
        <v>12</v>
      </c>
      <c r="Q53" s="1" t="s">
        <v>13</v>
      </c>
      <c r="R53" s="1" t="s">
        <v>13</v>
      </c>
      <c r="S53" s="1" t="s">
        <v>13</v>
      </c>
      <c r="T53" s="1" t="s">
        <v>13</v>
      </c>
      <c r="U53" s="1" t="s">
        <v>13</v>
      </c>
      <c r="V53" s="1" t="s">
        <v>12</v>
      </c>
      <c r="W53" s="1" t="s">
        <v>12</v>
      </c>
      <c r="X53" s="1" t="s">
        <v>13</v>
      </c>
      <c r="Y53" s="1" t="s">
        <v>13</v>
      </c>
      <c r="Z53" s="1" t="s">
        <v>13</v>
      </c>
      <c r="AA53" s="1" t="s">
        <v>13</v>
      </c>
      <c r="AB53" s="2" t="s">
        <v>13</v>
      </c>
      <c r="AC53" s="2" t="s">
        <v>12</v>
      </c>
      <c r="AD53" s="2" t="s">
        <v>12</v>
      </c>
      <c r="AE53" s="1" t="s">
        <v>13</v>
      </c>
      <c r="AF53" s="1" t="s">
        <v>13</v>
      </c>
      <c r="AH53" s="2">
        <v>5</v>
      </c>
      <c r="AI53" s="2">
        <v>5</v>
      </c>
      <c r="AJ53" s="2">
        <v>4</v>
      </c>
      <c r="AK53" s="2">
        <v>4</v>
      </c>
      <c r="AL53" s="2">
        <v>4</v>
      </c>
      <c r="AM53" s="2">
        <f>SUM(AH53:AL53)</f>
        <v>22</v>
      </c>
      <c r="AO53" s="2">
        <f>COUNTIF(B53:AF53,"F")</f>
        <v>0</v>
      </c>
      <c r="AP53" s="2">
        <f>COUNTIF(B53:AF53,"S")</f>
        <v>22</v>
      </c>
      <c r="AQ53" s="2">
        <f>COUNTIF(B53:AF53,"W")</f>
        <v>9</v>
      </c>
      <c r="AR53" s="2">
        <f>COUNTIF(B53:AF53,"FW")</f>
        <v>0</v>
      </c>
      <c r="AS53" s="2">
        <f>SUM(AO53:AR53)</f>
        <v>31</v>
      </c>
      <c r="AT53" s="113"/>
    </row>
    <row r="54" spans="1:47" x14ac:dyDescent="0.25">
      <c r="A54" s="13"/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f>SUM(AH54:AL54)</f>
        <v>0</v>
      </c>
      <c r="AT54" s="13"/>
    </row>
    <row r="55" spans="1:47" x14ac:dyDescent="0.25">
      <c r="A55" s="13"/>
      <c r="AT55" s="13"/>
    </row>
    <row r="56" spans="1:47" x14ac:dyDescent="0.25">
      <c r="A56" s="13"/>
      <c r="AT56" s="13"/>
    </row>
    <row r="57" spans="1:47" x14ac:dyDescent="0.25">
      <c r="A57" s="113" t="s">
        <v>28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>
        <v>6</v>
      </c>
      <c r="H57" s="1">
        <v>7</v>
      </c>
      <c r="I57" s="1">
        <v>8</v>
      </c>
      <c r="J57" s="1">
        <v>9</v>
      </c>
      <c r="K57" s="1">
        <v>10</v>
      </c>
      <c r="L57" s="1">
        <v>11</v>
      </c>
      <c r="M57" s="1">
        <v>12</v>
      </c>
      <c r="N57" s="1">
        <v>13</v>
      </c>
      <c r="O57" s="1">
        <v>14</v>
      </c>
      <c r="P57" s="1">
        <v>15</v>
      </c>
      <c r="Q57" s="1">
        <v>16</v>
      </c>
      <c r="R57" s="1">
        <v>17</v>
      </c>
      <c r="S57" s="1">
        <v>18</v>
      </c>
      <c r="T57" s="1">
        <v>19</v>
      </c>
      <c r="U57" s="1">
        <v>20</v>
      </c>
      <c r="V57" s="1">
        <v>21</v>
      </c>
      <c r="W57" s="1">
        <v>22</v>
      </c>
      <c r="X57" s="1">
        <v>23</v>
      </c>
      <c r="Y57" s="1">
        <v>24</v>
      </c>
      <c r="Z57" s="1">
        <v>25</v>
      </c>
      <c r="AA57" s="1">
        <v>26</v>
      </c>
      <c r="AB57" s="1">
        <v>27</v>
      </c>
      <c r="AC57" s="1">
        <v>28</v>
      </c>
      <c r="AD57" s="1">
        <v>29</v>
      </c>
      <c r="AE57" s="1">
        <v>30</v>
      </c>
      <c r="AH57" s="2" t="s">
        <v>2</v>
      </c>
      <c r="AI57" s="2" t="s">
        <v>3</v>
      </c>
      <c r="AJ57" s="2" t="s">
        <v>4</v>
      </c>
      <c r="AK57" s="2" t="s">
        <v>5</v>
      </c>
      <c r="AL57" s="2" t="s">
        <v>6</v>
      </c>
      <c r="AM57" s="9" t="s">
        <v>32</v>
      </c>
      <c r="AO57" s="2"/>
      <c r="AT57" s="113" t="s">
        <v>28</v>
      </c>
    </row>
    <row r="58" spans="1:47" x14ac:dyDescent="0.25">
      <c r="A58" s="113"/>
      <c r="B58" s="2" t="s">
        <v>4</v>
      </c>
      <c r="C58" s="2" t="s">
        <v>5</v>
      </c>
      <c r="D58" s="2" t="s">
        <v>6</v>
      </c>
      <c r="E58" s="2" t="s">
        <v>7</v>
      </c>
      <c r="F58" s="2" t="s">
        <v>8</v>
      </c>
      <c r="G58" s="2" t="s">
        <v>2</v>
      </c>
      <c r="H58" s="2" t="s">
        <v>3</v>
      </c>
      <c r="I58" s="2" t="s">
        <v>4</v>
      </c>
      <c r="J58" s="2" t="s">
        <v>5</v>
      </c>
      <c r="K58" s="2" t="s">
        <v>6</v>
      </c>
      <c r="L58" s="2" t="s">
        <v>7</v>
      </c>
      <c r="M58" s="2" t="s">
        <v>8</v>
      </c>
      <c r="N58" s="2" t="s">
        <v>2</v>
      </c>
      <c r="O58" s="2" t="s">
        <v>3</v>
      </c>
      <c r="P58" s="2" t="s">
        <v>4</v>
      </c>
      <c r="Q58" s="2" t="s">
        <v>5</v>
      </c>
      <c r="R58" s="2" t="s">
        <v>6</v>
      </c>
      <c r="S58" s="2" t="s">
        <v>7</v>
      </c>
      <c r="T58" s="2" t="s">
        <v>8</v>
      </c>
      <c r="U58" s="2" t="s">
        <v>2</v>
      </c>
      <c r="V58" s="2" t="s">
        <v>3</v>
      </c>
      <c r="W58" s="2" t="s">
        <v>4</v>
      </c>
      <c r="X58" s="2" t="s">
        <v>5</v>
      </c>
      <c r="Y58" s="2" t="s">
        <v>6</v>
      </c>
      <c r="Z58" s="2" t="s">
        <v>7</v>
      </c>
      <c r="AA58" s="2" t="s">
        <v>8</v>
      </c>
      <c r="AB58" s="2" t="s">
        <v>2</v>
      </c>
      <c r="AC58" s="2" t="s">
        <v>3</v>
      </c>
      <c r="AD58" s="2" t="s">
        <v>4</v>
      </c>
      <c r="AE58" s="2" t="s">
        <v>5</v>
      </c>
      <c r="AH58" s="2">
        <f>COUNTIF(B58:AF58,"Mo")</f>
        <v>4</v>
      </c>
      <c r="AI58" s="2">
        <f>COUNTIF(B58:AF58,"Di")</f>
        <v>4</v>
      </c>
      <c r="AJ58" s="2">
        <f>COUNTIF(B58:AF58,"Mi")</f>
        <v>5</v>
      </c>
      <c r="AK58" s="2">
        <f>COUNTIF(B58:AF58,"Do")</f>
        <v>5</v>
      </c>
      <c r="AL58" s="2">
        <f>COUNTIF(B58:AF58,"Fr")</f>
        <v>4</v>
      </c>
      <c r="AM58" s="2">
        <f>SUM(AH58:AL58)</f>
        <v>22</v>
      </c>
      <c r="AO58" s="2" t="s">
        <v>11</v>
      </c>
      <c r="AP58" s="2" t="s">
        <v>13</v>
      </c>
      <c r="AQ58" s="2" t="s">
        <v>12</v>
      </c>
      <c r="AR58" s="2" t="s">
        <v>14</v>
      </c>
      <c r="AS58" s="9" t="s">
        <v>32</v>
      </c>
      <c r="AT58" s="113"/>
    </row>
    <row r="59" spans="1:47" x14ac:dyDescent="0.25">
      <c r="A59" s="113"/>
      <c r="B59" s="1" t="s">
        <v>13</v>
      </c>
      <c r="C59" s="2" t="s">
        <v>13</v>
      </c>
      <c r="D59" s="2" t="s">
        <v>13</v>
      </c>
      <c r="E59" s="2" t="s">
        <v>12</v>
      </c>
      <c r="F59" s="2" t="s">
        <v>12</v>
      </c>
      <c r="G59" s="2" t="s">
        <v>11</v>
      </c>
      <c r="H59" s="2" t="s">
        <v>11</v>
      </c>
      <c r="I59" s="2" t="s">
        <v>11</v>
      </c>
      <c r="J59" s="2" t="s">
        <v>11</v>
      </c>
      <c r="K59" s="2" t="s">
        <v>14</v>
      </c>
      <c r="L59" s="2" t="s">
        <v>12</v>
      </c>
      <c r="M59" s="2" t="s">
        <v>12</v>
      </c>
      <c r="N59" s="2" t="s">
        <v>14</v>
      </c>
      <c r="O59" s="2" t="s">
        <v>11</v>
      </c>
      <c r="P59" s="2" t="s">
        <v>11</v>
      </c>
      <c r="Q59" s="2" t="s">
        <v>11</v>
      </c>
      <c r="R59" s="2" t="s">
        <v>11</v>
      </c>
      <c r="S59" s="2" t="s">
        <v>12</v>
      </c>
      <c r="T59" s="2" t="s">
        <v>12</v>
      </c>
      <c r="U59" s="2" t="s">
        <v>13</v>
      </c>
      <c r="V59" s="2" t="s">
        <v>13</v>
      </c>
      <c r="W59" s="2" t="s">
        <v>13</v>
      </c>
      <c r="X59" s="2" t="s">
        <v>13</v>
      </c>
      <c r="Y59" s="2" t="s">
        <v>13</v>
      </c>
      <c r="Z59" s="2" t="s">
        <v>12</v>
      </c>
      <c r="AA59" s="2" t="s">
        <v>12</v>
      </c>
      <c r="AB59" s="2" t="s">
        <v>13</v>
      </c>
      <c r="AC59" s="2" t="s">
        <v>13</v>
      </c>
      <c r="AD59" s="2" t="s">
        <v>13</v>
      </c>
      <c r="AE59" s="2" t="s">
        <v>13</v>
      </c>
      <c r="AF59" s="2"/>
      <c r="AH59" s="2">
        <v>2</v>
      </c>
      <c r="AI59" s="2">
        <v>2</v>
      </c>
      <c r="AJ59" s="2">
        <v>3</v>
      </c>
      <c r="AK59" s="2">
        <v>3</v>
      </c>
      <c r="AL59" s="2">
        <v>2</v>
      </c>
      <c r="AM59" s="2">
        <f>SUM(AH59:AL59)</f>
        <v>12</v>
      </c>
      <c r="AO59" s="2">
        <f>COUNTIF(B59:AF59,"F")</f>
        <v>8</v>
      </c>
      <c r="AP59" s="2">
        <f>COUNTIF(B59:AF59,"S")</f>
        <v>12</v>
      </c>
      <c r="AQ59" s="2">
        <f>COUNTIF(B59:AF59,"W")</f>
        <v>8</v>
      </c>
      <c r="AR59" s="2">
        <f>COUNTIF(B59:AF59,"FW")</f>
        <v>2</v>
      </c>
      <c r="AS59" s="2">
        <f>SUM(AO59:AR59)</f>
        <v>30</v>
      </c>
      <c r="AT59" s="113"/>
    </row>
    <row r="60" spans="1:47" x14ac:dyDescent="0.25">
      <c r="A60" s="13"/>
      <c r="AH60" s="1">
        <v>1</v>
      </c>
      <c r="AI60" s="1">
        <v>2</v>
      </c>
      <c r="AJ60" s="1">
        <v>2</v>
      </c>
      <c r="AK60" s="1">
        <v>2</v>
      </c>
      <c r="AL60" s="1">
        <v>1</v>
      </c>
      <c r="AM60" s="1">
        <f>SUM(AH60:AL60)</f>
        <v>8</v>
      </c>
      <c r="AT60" s="13"/>
    </row>
    <row r="61" spans="1:47" x14ac:dyDescent="0.25">
      <c r="A61" s="13"/>
      <c r="AT61" s="13"/>
    </row>
    <row r="62" spans="1:47" x14ac:dyDescent="0.25">
      <c r="A62" s="13"/>
      <c r="AT62" s="13"/>
    </row>
    <row r="63" spans="1:47" x14ac:dyDescent="0.25">
      <c r="A63" s="113" t="s">
        <v>16</v>
      </c>
      <c r="B63" s="1">
        <v>1</v>
      </c>
      <c r="C63" s="1">
        <v>2</v>
      </c>
      <c r="D63" s="1">
        <v>3</v>
      </c>
      <c r="E63" s="1">
        <v>4</v>
      </c>
      <c r="F63" s="1">
        <v>5</v>
      </c>
      <c r="G63" s="1">
        <v>6</v>
      </c>
      <c r="H63" s="1">
        <v>7</v>
      </c>
      <c r="I63" s="1">
        <v>8</v>
      </c>
      <c r="J63" s="1">
        <v>9</v>
      </c>
      <c r="K63" s="1">
        <v>10</v>
      </c>
      <c r="L63" s="1">
        <v>11</v>
      </c>
      <c r="M63" s="1">
        <v>12</v>
      </c>
      <c r="N63" s="1">
        <v>13</v>
      </c>
      <c r="O63" s="1">
        <v>14</v>
      </c>
      <c r="P63" s="1">
        <v>15</v>
      </c>
      <c r="Q63" s="1">
        <v>16</v>
      </c>
      <c r="R63" s="1">
        <v>17</v>
      </c>
      <c r="S63" s="1">
        <v>18</v>
      </c>
      <c r="T63" s="1">
        <v>19</v>
      </c>
      <c r="U63" s="1">
        <v>20</v>
      </c>
      <c r="V63" s="1">
        <v>21</v>
      </c>
      <c r="W63" s="1">
        <v>22</v>
      </c>
      <c r="X63" s="1">
        <v>23</v>
      </c>
      <c r="Y63" s="1">
        <v>24</v>
      </c>
      <c r="Z63" s="1">
        <v>25</v>
      </c>
      <c r="AA63" s="1">
        <v>26</v>
      </c>
      <c r="AB63" s="1">
        <v>27</v>
      </c>
      <c r="AC63" s="1">
        <v>28</v>
      </c>
      <c r="AD63" s="1">
        <v>29</v>
      </c>
      <c r="AE63" s="1">
        <v>30</v>
      </c>
      <c r="AF63" s="1">
        <v>31</v>
      </c>
      <c r="AH63" s="2" t="s">
        <v>2</v>
      </c>
      <c r="AI63" s="2" t="s">
        <v>3</v>
      </c>
      <c r="AJ63" s="2" t="s">
        <v>4</v>
      </c>
      <c r="AK63" s="2" t="s">
        <v>5</v>
      </c>
      <c r="AL63" s="2" t="s">
        <v>6</v>
      </c>
      <c r="AM63" s="9" t="s">
        <v>32</v>
      </c>
      <c r="AO63" s="2"/>
      <c r="AT63" s="113" t="s">
        <v>16</v>
      </c>
    </row>
    <row r="64" spans="1:47" x14ac:dyDescent="0.25">
      <c r="A64" s="113"/>
      <c r="B64" s="2" t="s">
        <v>6</v>
      </c>
      <c r="C64" s="2" t="s">
        <v>7</v>
      </c>
      <c r="D64" s="2" t="s">
        <v>8</v>
      </c>
      <c r="E64" s="2" t="s">
        <v>2</v>
      </c>
      <c r="F64" s="2" t="s">
        <v>3</v>
      </c>
      <c r="G64" s="2" t="s">
        <v>4</v>
      </c>
      <c r="H64" s="2" t="s">
        <v>5</v>
      </c>
      <c r="I64" s="2" t="s">
        <v>6</v>
      </c>
      <c r="J64" s="2" t="s">
        <v>7</v>
      </c>
      <c r="K64" s="2" t="s">
        <v>8</v>
      </c>
      <c r="L64" s="2" t="s">
        <v>2</v>
      </c>
      <c r="M64" s="2" t="s">
        <v>3</v>
      </c>
      <c r="N64" s="2" t="s">
        <v>4</v>
      </c>
      <c r="O64" s="2" t="s">
        <v>5</v>
      </c>
      <c r="P64" s="2" t="s">
        <v>6</v>
      </c>
      <c r="Q64" s="2" t="s">
        <v>7</v>
      </c>
      <c r="R64" s="2" t="s">
        <v>8</v>
      </c>
      <c r="S64" s="2" t="s">
        <v>2</v>
      </c>
      <c r="T64" s="2" t="s">
        <v>3</v>
      </c>
      <c r="U64" s="2" t="s">
        <v>4</v>
      </c>
      <c r="V64" s="2" t="s">
        <v>5</v>
      </c>
      <c r="W64" s="2" t="s">
        <v>6</v>
      </c>
      <c r="X64" s="2" t="s">
        <v>7</v>
      </c>
      <c r="Y64" s="2" t="s">
        <v>8</v>
      </c>
      <c r="Z64" s="2" t="s">
        <v>2</v>
      </c>
      <c r="AA64" s="2" t="s">
        <v>3</v>
      </c>
      <c r="AB64" s="2" t="s">
        <v>4</v>
      </c>
      <c r="AC64" s="2" t="s">
        <v>5</v>
      </c>
      <c r="AD64" s="2" t="s">
        <v>6</v>
      </c>
      <c r="AE64" s="2" t="s">
        <v>7</v>
      </c>
      <c r="AF64" s="1" t="s">
        <v>8</v>
      </c>
      <c r="AH64" s="2">
        <f>COUNTIF(B64:AF64,"Mo")</f>
        <v>4</v>
      </c>
      <c r="AI64" s="2">
        <f>COUNTIF(B64:AF64,"Di")</f>
        <v>4</v>
      </c>
      <c r="AJ64" s="2">
        <f>COUNTIF(B64:AF64,"Mi")</f>
        <v>4</v>
      </c>
      <c r="AK64" s="2">
        <f>COUNTIF(B64:AF64,"Do")</f>
        <v>4</v>
      </c>
      <c r="AL64" s="2">
        <f>COUNTIF(B64:AF64,"Fr")</f>
        <v>5</v>
      </c>
      <c r="AM64" s="2">
        <f>SUM(AH64:AL64)</f>
        <v>21</v>
      </c>
      <c r="AO64" s="2" t="s">
        <v>11</v>
      </c>
      <c r="AP64" s="2" t="s">
        <v>13</v>
      </c>
      <c r="AQ64" s="2" t="s">
        <v>12</v>
      </c>
      <c r="AR64" s="2" t="s">
        <v>14</v>
      </c>
      <c r="AS64" s="9" t="s">
        <v>32</v>
      </c>
      <c r="AT64" s="113"/>
    </row>
    <row r="65" spans="1:63" x14ac:dyDescent="0.25">
      <c r="A65" s="113"/>
      <c r="B65" s="1" t="s">
        <v>14</v>
      </c>
      <c r="C65" s="2" t="s">
        <v>12</v>
      </c>
      <c r="D65" s="2" t="s">
        <v>12</v>
      </c>
      <c r="E65" s="2" t="s">
        <v>13</v>
      </c>
      <c r="F65" s="2" t="s">
        <v>13</v>
      </c>
      <c r="G65" s="2" t="s">
        <v>13</v>
      </c>
      <c r="H65" s="2" t="s">
        <v>13</v>
      </c>
      <c r="I65" s="2" t="s">
        <v>13</v>
      </c>
      <c r="J65" s="2" t="s">
        <v>12</v>
      </c>
      <c r="K65" s="2" t="s">
        <v>12</v>
      </c>
      <c r="L65" s="2" t="s">
        <v>13</v>
      </c>
      <c r="M65" s="2" t="s">
        <v>13</v>
      </c>
      <c r="N65" s="2" t="s">
        <v>13</v>
      </c>
      <c r="O65" s="2" t="s">
        <v>13</v>
      </c>
      <c r="P65" s="2" t="s">
        <v>13</v>
      </c>
      <c r="Q65" s="2" t="s">
        <v>12</v>
      </c>
      <c r="R65" s="2" t="s">
        <v>12</v>
      </c>
      <c r="S65" s="2" t="s">
        <v>13</v>
      </c>
      <c r="T65" s="2" t="s">
        <v>13</v>
      </c>
      <c r="U65" s="2" t="s">
        <v>13</v>
      </c>
      <c r="V65" s="2" t="s">
        <v>14</v>
      </c>
      <c r="W65" s="2" t="s">
        <v>13</v>
      </c>
      <c r="X65" s="2" t="s">
        <v>12</v>
      </c>
      <c r="Y65" s="2" t="s">
        <v>12</v>
      </c>
      <c r="Z65" s="2" t="s">
        <v>13</v>
      </c>
      <c r="AA65" s="2" t="s">
        <v>13</v>
      </c>
      <c r="AB65" s="2" t="s">
        <v>13</v>
      </c>
      <c r="AC65" s="2" t="s">
        <v>13</v>
      </c>
      <c r="AD65" s="2" t="s">
        <v>13</v>
      </c>
      <c r="AE65" s="2" t="s">
        <v>12</v>
      </c>
      <c r="AF65" s="1" t="s">
        <v>12</v>
      </c>
      <c r="AH65" s="2">
        <v>4</v>
      </c>
      <c r="AI65" s="2">
        <v>4</v>
      </c>
      <c r="AJ65" s="2">
        <v>4</v>
      </c>
      <c r="AK65" s="2">
        <v>3</v>
      </c>
      <c r="AL65" s="2">
        <v>4</v>
      </c>
      <c r="AM65" s="2">
        <f>SUM(AH65:AL65)</f>
        <v>19</v>
      </c>
      <c r="AO65" s="2">
        <f>COUNTIF(B65:AF65,"F")</f>
        <v>0</v>
      </c>
      <c r="AP65" s="2">
        <f>COUNTIF(B65:AF65,"S")</f>
        <v>19</v>
      </c>
      <c r="AQ65" s="2">
        <f>COUNTIF(B65:AF65,"W")</f>
        <v>10</v>
      </c>
      <c r="AR65" s="2">
        <f>COUNTIF(B65:AF65,"FW")</f>
        <v>2</v>
      </c>
      <c r="AS65" s="2">
        <f>SUM(AO65:AR65)</f>
        <v>31</v>
      </c>
      <c r="AT65" s="113"/>
    </row>
    <row r="66" spans="1:63" x14ac:dyDescent="0.25">
      <c r="A66" s="13"/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f>SUM(AH66:AL66)</f>
        <v>0</v>
      </c>
      <c r="AT66" s="13"/>
    </row>
    <row r="67" spans="1:63" x14ac:dyDescent="0.25">
      <c r="A67" s="13"/>
      <c r="AT67" s="13"/>
    </row>
    <row r="68" spans="1:63" x14ac:dyDescent="0.25">
      <c r="A68" s="13"/>
      <c r="AT68" s="13"/>
    </row>
    <row r="69" spans="1:63" x14ac:dyDescent="0.25">
      <c r="A69" s="113" t="s">
        <v>17</v>
      </c>
      <c r="B69" s="1">
        <v>1</v>
      </c>
      <c r="C69" s="1">
        <v>2</v>
      </c>
      <c r="D69" s="1">
        <v>3</v>
      </c>
      <c r="E69" s="1">
        <v>4</v>
      </c>
      <c r="F69" s="1">
        <v>5</v>
      </c>
      <c r="G69" s="1">
        <v>6</v>
      </c>
      <c r="H69" s="1">
        <v>7</v>
      </c>
      <c r="I69" s="1">
        <v>8</v>
      </c>
      <c r="J69" s="1">
        <v>9</v>
      </c>
      <c r="K69" s="1">
        <v>10</v>
      </c>
      <c r="L69" s="1">
        <v>11</v>
      </c>
      <c r="M69" s="1">
        <v>12</v>
      </c>
      <c r="N69" s="1">
        <v>13</v>
      </c>
      <c r="O69" s="1">
        <v>14</v>
      </c>
      <c r="P69" s="1">
        <v>15</v>
      </c>
      <c r="Q69" s="1">
        <v>16</v>
      </c>
      <c r="R69" s="1">
        <v>17</v>
      </c>
      <c r="S69" s="1">
        <v>18</v>
      </c>
      <c r="T69" s="1">
        <v>19</v>
      </c>
      <c r="U69" s="1">
        <v>20</v>
      </c>
      <c r="V69" s="1">
        <v>21</v>
      </c>
      <c r="W69" s="1">
        <v>22</v>
      </c>
      <c r="X69" s="1">
        <v>23</v>
      </c>
      <c r="Y69" s="1">
        <v>24</v>
      </c>
      <c r="Z69" s="1">
        <v>25</v>
      </c>
      <c r="AA69" s="1">
        <v>26</v>
      </c>
      <c r="AB69" s="1">
        <v>27</v>
      </c>
      <c r="AC69" s="1">
        <v>28</v>
      </c>
      <c r="AD69" s="1">
        <v>29</v>
      </c>
      <c r="AE69" s="1">
        <v>30</v>
      </c>
      <c r="AH69" s="2" t="s">
        <v>2</v>
      </c>
      <c r="AI69" s="2" t="s">
        <v>3</v>
      </c>
      <c r="AJ69" s="2" t="s">
        <v>4</v>
      </c>
      <c r="AK69" s="2" t="s">
        <v>5</v>
      </c>
      <c r="AL69" s="2" t="s">
        <v>6</v>
      </c>
      <c r="AM69" s="9" t="s">
        <v>32</v>
      </c>
      <c r="AO69" s="2"/>
      <c r="AT69" s="113" t="s">
        <v>17</v>
      </c>
    </row>
    <row r="70" spans="1:63" x14ac:dyDescent="0.25">
      <c r="A70" s="113"/>
      <c r="B70" s="2" t="s">
        <v>2</v>
      </c>
      <c r="C70" s="2" t="s">
        <v>3</v>
      </c>
      <c r="D70" s="2" t="s">
        <v>4</v>
      </c>
      <c r="E70" s="2" t="s">
        <v>5</v>
      </c>
      <c r="F70" s="2" t="s">
        <v>6</v>
      </c>
      <c r="G70" s="2" t="s">
        <v>7</v>
      </c>
      <c r="H70" s="2" t="s">
        <v>8</v>
      </c>
      <c r="I70" s="2" t="s">
        <v>2</v>
      </c>
      <c r="J70" s="2" t="s">
        <v>3</v>
      </c>
      <c r="K70" s="2" t="s">
        <v>4</v>
      </c>
      <c r="L70" s="2" t="s">
        <v>5</v>
      </c>
      <c r="M70" s="2" t="s">
        <v>6</v>
      </c>
      <c r="N70" s="2" t="s">
        <v>7</v>
      </c>
      <c r="O70" s="2" t="s">
        <v>8</v>
      </c>
      <c r="P70" s="2" t="s">
        <v>2</v>
      </c>
      <c r="Q70" s="2" t="s">
        <v>3</v>
      </c>
      <c r="R70" s="2" t="s">
        <v>4</v>
      </c>
      <c r="S70" s="2" t="s">
        <v>5</v>
      </c>
      <c r="T70" s="2" t="s">
        <v>6</v>
      </c>
      <c r="U70" s="2" t="s">
        <v>7</v>
      </c>
      <c r="V70" s="2" t="s">
        <v>8</v>
      </c>
      <c r="W70" s="2" t="s">
        <v>2</v>
      </c>
      <c r="X70" s="2" t="s">
        <v>3</v>
      </c>
      <c r="Y70" s="2" t="s">
        <v>4</v>
      </c>
      <c r="Z70" s="2" t="s">
        <v>5</v>
      </c>
      <c r="AA70" s="2" t="s">
        <v>6</v>
      </c>
      <c r="AB70" s="2" t="s">
        <v>7</v>
      </c>
      <c r="AC70" s="2" t="s">
        <v>8</v>
      </c>
      <c r="AD70" s="2" t="s">
        <v>2</v>
      </c>
      <c r="AE70" s="2" t="s">
        <v>3</v>
      </c>
      <c r="AH70" s="2">
        <f>COUNTIF(B70:AF70,"Mo")</f>
        <v>5</v>
      </c>
      <c r="AI70" s="2">
        <f>COUNTIF(B70:AF70,"Di")</f>
        <v>5</v>
      </c>
      <c r="AJ70" s="2">
        <f>COUNTIF(B70:AF70,"Mi")</f>
        <v>4</v>
      </c>
      <c r="AK70" s="2">
        <f>COUNTIF(B70:AF70,"Do")</f>
        <v>4</v>
      </c>
      <c r="AL70" s="2">
        <f>COUNTIF(B70:AF70,"Fr")</f>
        <v>4</v>
      </c>
      <c r="AM70" s="2">
        <f>SUM(AH70:AL70)</f>
        <v>22</v>
      </c>
      <c r="AO70" s="2" t="s">
        <v>11</v>
      </c>
      <c r="AP70" s="2" t="s">
        <v>13</v>
      </c>
      <c r="AQ70" s="2" t="s">
        <v>12</v>
      </c>
      <c r="AR70" s="2" t="s">
        <v>14</v>
      </c>
      <c r="AS70" s="9" t="s">
        <v>32</v>
      </c>
      <c r="AT70" s="113"/>
    </row>
    <row r="71" spans="1:63" x14ac:dyDescent="0.25">
      <c r="A71" s="113"/>
      <c r="B71" s="2" t="s">
        <v>14</v>
      </c>
      <c r="C71" s="2" t="s">
        <v>11</v>
      </c>
      <c r="D71" s="2" t="s">
        <v>11</v>
      </c>
      <c r="E71" s="2" t="s">
        <v>11</v>
      </c>
      <c r="F71" s="2" t="s">
        <v>11</v>
      </c>
      <c r="G71" s="2" t="s">
        <v>12</v>
      </c>
      <c r="H71" s="2" t="s">
        <v>12</v>
      </c>
      <c r="I71" s="2" t="s">
        <v>11</v>
      </c>
      <c r="J71" s="2" t="s">
        <v>11</v>
      </c>
      <c r="K71" s="2" t="s">
        <v>11</v>
      </c>
      <c r="L71" s="2" t="s">
        <v>14</v>
      </c>
      <c r="M71" s="2" t="s">
        <v>11</v>
      </c>
      <c r="N71" s="2" t="s">
        <v>12</v>
      </c>
      <c r="O71" s="2" t="s">
        <v>12</v>
      </c>
      <c r="P71" s="2" t="s">
        <v>13</v>
      </c>
      <c r="Q71" s="2" t="s">
        <v>13</v>
      </c>
      <c r="R71" s="2" t="s">
        <v>13</v>
      </c>
      <c r="S71" s="2" t="s">
        <v>13</v>
      </c>
      <c r="T71" s="2" t="s">
        <v>13</v>
      </c>
      <c r="U71" s="2" t="s">
        <v>12</v>
      </c>
      <c r="V71" s="2" t="s">
        <v>12</v>
      </c>
      <c r="W71" s="2" t="s">
        <v>13</v>
      </c>
      <c r="X71" s="2" t="s">
        <v>13</v>
      </c>
      <c r="Y71" s="2" t="s">
        <v>13</v>
      </c>
      <c r="Z71" s="2" t="s">
        <v>13</v>
      </c>
      <c r="AA71" s="2" t="s">
        <v>13</v>
      </c>
      <c r="AB71" s="2" t="s">
        <v>12</v>
      </c>
      <c r="AC71" s="2" t="s">
        <v>12</v>
      </c>
      <c r="AD71" s="1" t="s">
        <v>13</v>
      </c>
      <c r="AE71" s="1" t="s">
        <v>13</v>
      </c>
      <c r="AH71" s="2">
        <v>3</v>
      </c>
      <c r="AI71" s="2">
        <v>3</v>
      </c>
      <c r="AJ71" s="2">
        <v>2</v>
      </c>
      <c r="AK71" s="2">
        <v>2</v>
      </c>
      <c r="AL71" s="2">
        <v>2</v>
      </c>
      <c r="AM71" s="2">
        <f>SUM(AH71:AL71)</f>
        <v>12</v>
      </c>
      <c r="AO71" s="2">
        <f>COUNTIF(B71:AF71,"F")</f>
        <v>8</v>
      </c>
      <c r="AP71" s="2">
        <f>COUNTIF(B71:AF71,"S")</f>
        <v>12</v>
      </c>
      <c r="AQ71" s="2">
        <f>COUNTIF(B71:AF71,"W")</f>
        <v>8</v>
      </c>
      <c r="AR71" s="2">
        <f>COUNTIF(B71:AF71,"FW")</f>
        <v>2</v>
      </c>
      <c r="AS71" s="2">
        <f>SUM(AO71:AR71)</f>
        <v>30</v>
      </c>
      <c r="AT71" s="113"/>
    </row>
    <row r="72" spans="1:63" x14ac:dyDescent="0.25">
      <c r="A72" s="13"/>
      <c r="AH72" s="1">
        <v>1</v>
      </c>
      <c r="AI72" s="1">
        <v>2</v>
      </c>
      <c r="AJ72" s="1">
        <v>2</v>
      </c>
      <c r="AK72" s="1">
        <v>1</v>
      </c>
      <c r="AL72" s="1">
        <v>2</v>
      </c>
      <c r="AM72" s="1">
        <f>SUM(AH72:AL72)</f>
        <v>8</v>
      </c>
      <c r="AT72" s="13"/>
    </row>
    <row r="73" spans="1:63" x14ac:dyDescent="0.25">
      <c r="A73" s="13"/>
      <c r="AT73" s="13"/>
    </row>
    <row r="74" spans="1:63" x14ac:dyDescent="0.25">
      <c r="A74" s="13"/>
      <c r="AT74" s="13"/>
    </row>
    <row r="75" spans="1:63" x14ac:dyDescent="0.25">
      <c r="A75" s="113" t="s">
        <v>18</v>
      </c>
      <c r="B75" s="1">
        <v>1</v>
      </c>
      <c r="C75" s="1">
        <v>2</v>
      </c>
      <c r="D75" s="1">
        <v>3</v>
      </c>
      <c r="E75" s="1">
        <v>4</v>
      </c>
      <c r="F75" s="1">
        <v>5</v>
      </c>
      <c r="G75" s="1">
        <v>6</v>
      </c>
      <c r="H75" s="1">
        <v>7</v>
      </c>
      <c r="I75" s="1">
        <v>8</v>
      </c>
      <c r="J75" s="1">
        <v>9</v>
      </c>
      <c r="K75" s="1">
        <v>10</v>
      </c>
      <c r="L75" s="1">
        <v>11</v>
      </c>
      <c r="M75" s="1">
        <v>12</v>
      </c>
      <c r="N75" s="1">
        <v>13</v>
      </c>
      <c r="O75" s="1">
        <v>14</v>
      </c>
      <c r="P75" s="1">
        <v>15</v>
      </c>
      <c r="Q75" s="1">
        <v>16</v>
      </c>
      <c r="R75" s="1">
        <v>17</v>
      </c>
      <c r="S75" s="1">
        <v>18</v>
      </c>
      <c r="T75" s="1">
        <v>19</v>
      </c>
      <c r="U75" s="1">
        <v>20</v>
      </c>
      <c r="V75" s="1">
        <v>21</v>
      </c>
      <c r="W75" s="1">
        <v>22</v>
      </c>
      <c r="X75" s="1">
        <v>23</v>
      </c>
      <c r="Y75" s="1">
        <v>24</v>
      </c>
      <c r="Z75" s="1">
        <v>25</v>
      </c>
      <c r="AA75" s="1">
        <v>26</v>
      </c>
      <c r="AB75" s="1">
        <v>27</v>
      </c>
      <c r="AC75" s="1">
        <v>28</v>
      </c>
      <c r="AD75" s="1">
        <v>29</v>
      </c>
      <c r="AE75" s="1">
        <v>30</v>
      </c>
      <c r="AF75" s="1">
        <v>31</v>
      </c>
      <c r="AH75" s="2" t="s">
        <v>2</v>
      </c>
      <c r="AI75" s="2" t="s">
        <v>3</v>
      </c>
      <c r="AJ75" s="2" t="s">
        <v>4</v>
      </c>
      <c r="AK75" s="2" t="s">
        <v>5</v>
      </c>
      <c r="AL75" s="2" t="s">
        <v>6</v>
      </c>
      <c r="AM75" s="9" t="s">
        <v>32</v>
      </c>
      <c r="AO75" s="2"/>
      <c r="AT75" s="113" t="s">
        <v>18</v>
      </c>
    </row>
    <row r="76" spans="1:63" x14ac:dyDescent="0.25">
      <c r="A76" s="113"/>
      <c r="B76" s="2" t="s">
        <v>4</v>
      </c>
      <c r="C76" s="2" t="s">
        <v>5</v>
      </c>
      <c r="D76" s="2" t="s">
        <v>6</v>
      </c>
      <c r="E76" s="2" t="s">
        <v>7</v>
      </c>
      <c r="F76" s="2" t="s">
        <v>8</v>
      </c>
      <c r="G76" s="2" t="s">
        <v>2</v>
      </c>
      <c r="H76" s="2" t="s">
        <v>3</v>
      </c>
      <c r="I76" s="2" t="s">
        <v>4</v>
      </c>
      <c r="J76" s="2" t="s">
        <v>5</v>
      </c>
      <c r="K76" s="2" t="s">
        <v>6</v>
      </c>
      <c r="L76" s="2" t="s">
        <v>7</v>
      </c>
      <c r="M76" s="2" t="s">
        <v>8</v>
      </c>
      <c r="N76" s="2" t="s">
        <v>2</v>
      </c>
      <c r="O76" s="2" t="s">
        <v>3</v>
      </c>
      <c r="P76" s="2" t="s">
        <v>4</v>
      </c>
      <c r="Q76" s="2" t="s">
        <v>5</v>
      </c>
      <c r="R76" s="2" t="s">
        <v>6</v>
      </c>
      <c r="S76" s="2" t="s">
        <v>7</v>
      </c>
      <c r="T76" s="2" t="s">
        <v>8</v>
      </c>
      <c r="U76" s="2" t="s">
        <v>2</v>
      </c>
      <c r="V76" s="2" t="s">
        <v>3</v>
      </c>
      <c r="W76" s="2" t="s">
        <v>4</v>
      </c>
      <c r="X76" s="2" t="s">
        <v>5</v>
      </c>
      <c r="Y76" s="2" t="s">
        <v>6</v>
      </c>
      <c r="Z76" s="2" t="s">
        <v>7</v>
      </c>
      <c r="AA76" s="2" t="s">
        <v>8</v>
      </c>
      <c r="AB76" s="2" t="s">
        <v>2</v>
      </c>
      <c r="AC76" s="2" t="s">
        <v>3</v>
      </c>
      <c r="AD76" s="2" t="s">
        <v>4</v>
      </c>
      <c r="AE76" s="2" t="s">
        <v>5</v>
      </c>
      <c r="AF76" s="1" t="s">
        <v>6</v>
      </c>
      <c r="AH76" s="2">
        <f>COUNTIF(B76:AF76,"Mo")</f>
        <v>4</v>
      </c>
      <c r="AI76" s="2">
        <f>COUNTIF(B76:AF76,"Di")</f>
        <v>4</v>
      </c>
      <c r="AJ76" s="2">
        <f>COUNTIF(B76:AF76,"Mi")</f>
        <v>5</v>
      </c>
      <c r="AK76" s="2">
        <f>COUNTIF(B76:AF76,"Do")</f>
        <v>5</v>
      </c>
      <c r="AL76" s="2">
        <f>COUNTIF(B76:AF76,"Fr")</f>
        <v>5</v>
      </c>
      <c r="AM76" s="2">
        <f>SUM(AH76:AL76)</f>
        <v>23</v>
      </c>
      <c r="AO76" s="2" t="s">
        <v>11</v>
      </c>
      <c r="AP76" s="2" t="s">
        <v>13</v>
      </c>
      <c r="AQ76" s="2" t="s">
        <v>12</v>
      </c>
      <c r="AR76" s="2" t="s">
        <v>14</v>
      </c>
      <c r="AS76" s="9" t="s">
        <v>32</v>
      </c>
      <c r="AT76" s="113"/>
    </row>
    <row r="77" spans="1:63" x14ac:dyDescent="0.25">
      <c r="A77" s="113"/>
      <c r="B77" s="1" t="s">
        <v>13</v>
      </c>
      <c r="C77" s="1" t="s">
        <v>13</v>
      </c>
      <c r="D77" s="1" t="s">
        <v>13</v>
      </c>
      <c r="E77" s="2" t="s">
        <v>12</v>
      </c>
      <c r="F77" s="2" t="s">
        <v>12</v>
      </c>
      <c r="G77" s="2" t="s">
        <v>13</v>
      </c>
      <c r="H77" s="2" t="s">
        <v>13</v>
      </c>
      <c r="I77" s="2" t="s">
        <v>13</v>
      </c>
      <c r="J77" s="2" t="s">
        <v>13</v>
      </c>
      <c r="K77" s="2" t="s">
        <v>13</v>
      </c>
      <c r="L77" s="2" t="s">
        <v>12</v>
      </c>
      <c r="M77" s="2" t="s">
        <v>12</v>
      </c>
      <c r="N77" s="2" t="s">
        <v>13</v>
      </c>
      <c r="O77" s="2" t="s">
        <v>13</v>
      </c>
      <c r="P77" s="2" t="s">
        <v>13</v>
      </c>
      <c r="Q77" s="2" t="s">
        <v>13</v>
      </c>
      <c r="R77" s="2" t="s">
        <v>13</v>
      </c>
      <c r="S77" s="2" t="s">
        <v>12</v>
      </c>
      <c r="T77" s="2" t="s">
        <v>12</v>
      </c>
      <c r="U77" s="2" t="s">
        <v>13</v>
      </c>
      <c r="V77" s="2" t="s">
        <v>13</v>
      </c>
      <c r="W77" s="2" t="s">
        <v>13</v>
      </c>
      <c r="X77" s="2" t="s">
        <v>13</v>
      </c>
      <c r="Y77" s="2" t="s">
        <v>13</v>
      </c>
      <c r="Z77" s="2" t="s">
        <v>12</v>
      </c>
      <c r="AA77" s="2" t="s">
        <v>12</v>
      </c>
      <c r="AB77" s="1" t="s">
        <v>13</v>
      </c>
      <c r="AC77" s="1" t="s">
        <v>13</v>
      </c>
      <c r="AD77" s="1" t="s">
        <v>13</v>
      </c>
      <c r="AE77" s="1" t="s">
        <v>11</v>
      </c>
      <c r="AF77" s="1" t="s">
        <v>11</v>
      </c>
      <c r="AH77" s="2">
        <v>4</v>
      </c>
      <c r="AI77" s="2">
        <v>4</v>
      </c>
      <c r="AJ77" s="2">
        <v>5</v>
      </c>
      <c r="AK77" s="2">
        <v>4</v>
      </c>
      <c r="AL77" s="2">
        <v>4</v>
      </c>
      <c r="AM77" s="2">
        <f>SUM(AH77:AL77)</f>
        <v>21</v>
      </c>
      <c r="AO77" s="2">
        <f>COUNTIF(B77:AF77,"F")</f>
        <v>2</v>
      </c>
      <c r="AP77" s="2">
        <f>COUNTIF(B77:AF77,"S")</f>
        <v>21</v>
      </c>
      <c r="AQ77" s="2">
        <f>COUNTIF(B77:AF77,"W")</f>
        <v>8</v>
      </c>
      <c r="AR77" s="2">
        <f>COUNTIF(B77:AF77,"FW")</f>
        <v>0</v>
      </c>
      <c r="AS77" s="2">
        <f>SUM(AO77:AR77)</f>
        <v>31</v>
      </c>
      <c r="AT77" s="113"/>
    </row>
    <row r="78" spans="1:63" x14ac:dyDescent="0.25">
      <c r="AH78" s="1">
        <v>0</v>
      </c>
      <c r="AI78" s="1">
        <v>0</v>
      </c>
      <c r="AJ78" s="1">
        <v>0</v>
      </c>
      <c r="AK78" s="1">
        <v>1</v>
      </c>
      <c r="AL78" s="1">
        <v>1</v>
      </c>
      <c r="AM78" s="1">
        <f>SUM(AH78:AL78)</f>
        <v>2</v>
      </c>
    </row>
    <row r="79" spans="1:63" x14ac:dyDescent="0.25">
      <c r="AP79" s="1"/>
      <c r="AQ79" s="1"/>
      <c r="AR79" s="1"/>
      <c r="AS79" s="1"/>
      <c r="BG79" s="1"/>
      <c r="BH79" s="1"/>
      <c r="BI79" s="1"/>
      <c r="BJ79" s="1"/>
      <c r="BK79" s="1"/>
    </row>
    <row r="80" spans="1:63" x14ac:dyDescent="0.25">
      <c r="AT80" s="14" t="s">
        <v>43</v>
      </c>
      <c r="AU80" s="2" t="s">
        <v>44</v>
      </c>
      <c r="AW80" s="7"/>
    </row>
    <row r="81" spans="37:62" x14ac:dyDescent="0.25">
      <c r="AK81" s="1" t="s">
        <v>47</v>
      </c>
      <c r="AL81" s="3"/>
      <c r="AM81" s="1" t="s">
        <v>34</v>
      </c>
      <c r="AS81">
        <f>SUM(AS77+AS71+AS65+AS59+AS53+AS47+AS41+AS34+AS28+AS22+AS16+AS10)</f>
        <v>366</v>
      </c>
      <c r="AT81" s="14" t="s">
        <v>35</v>
      </c>
      <c r="AU81" t="s">
        <v>36</v>
      </c>
      <c r="AW81" s="7"/>
    </row>
    <row r="82" spans="37:62" x14ac:dyDescent="0.25">
      <c r="AK82" s="1" t="s">
        <v>48</v>
      </c>
      <c r="AL82" s="3" t="s">
        <v>37</v>
      </c>
      <c r="AS82">
        <f>SUM(AO77+AO71+AO65+AO59+AO53+AO47+AO41+AO34+AO28+AO22+AO16+AO10)</f>
        <v>56</v>
      </c>
      <c r="AT82" s="14" t="s">
        <v>38</v>
      </c>
      <c r="AU82" t="s">
        <v>36</v>
      </c>
      <c r="AW82" s="7"/>
    </row>
    <row r="83" spans="37:62" x14ac:dyDescent="0.25">
      <c r="AK83" s="1" t="s">
        <v>49</v>
      </c>
      <c r="AL83" s="3" t="s">
        <v>39</v>
      </c>
      <c r="AS83">
        <f>SUM(AP77+AP71+AP65+AP59+AP53+AP47+AP41+AP34+AP28+AP22+AP16+AP10)</f>
        <v>192</v>
      </c>
      <c r="AT83" s="14" t="s">
        <v>40</v>
      </c>
      <c r="AU83" t="s">
        <v>36</v>
      </c>
      <c r="AW83" s="7"/>
      <c r="BJ83" s="1"/>
    </row>
    <row r="84" spans="37:62" x14ac:dyDescent="0.25">
      <c r="AK84" s="1" t="s">
        <v>50</v>
      </c>
      <c r="AL84" s="3" t="s">
        <v>41</v>
      </c>
      <c r="AS84">
        <f>SUM(AQ77+AQ71+AQ65+AQ59+AQ53+AQ47+AQ41+AQ34+AQ28+AQ22+AQ16+AQ10)</f>
        <v>104</v>
      </c>
      <c r="AT84" s="14" t="s">
        <v>42</v>
      </c>
      <c r="AU84" t="s">
        <v>36</v>
      </c>
      <c r="AW84" s="7"/>
      <c r="BJ84" s="1"/>
    </row>
    <row r="85" spans="37:62" x14ac:dyDescent="0.25">
      <c r="AK85" s="1" t="s">
        <v>51</v>
      </c>
      <c r="AL85" s="3" t="s">
        <v>45</v>
      </c>
      <c r="AS85">
        <f>SUM(AR77+AR71+AR65+AR59+AR53+AR47+AR41+AR34+AR28+AR22+AR16+AR10)</f>
        <v>14</v>
      </c>
      <c r="AT85" s="14" t="s">
        <v>46</v>
      </c>
      <c r="AU85" t="s">
        <v>36</v>
      </c>
      <c r="AW85" s="7"/>
    </row>
    <row r="86" spans="37:62" x14ac:dyDescent="0.25">
      <c r="AK86" s="1" t="s">
        <v>52</v>
      </c>
      <c r="AL86" s="3" t="s">
        <v>53</v>
      </c>
      <c r="AS86">
        <f>SUM(AS82:AS85)</f>
        <v>366</v>
      </c>
      <c r="AT86" s="14" t="s">
        <v>54</v>
      </c>
      <c r="AU86" t="s">
        <v>36</v>
      </c>
      <c r="AW86" s="7"/>
    </row>
    <row r="87" spans="37:62" x14ac:dyDescent="0.25">
      <c r="AK87" s="3" t="s">
        <v>57</v>
      </c>
      <c r="AL87" s="3" t="s">
        <v>55</v>
      </c>
      <c r="AS87">
        <v>5</v>
      </c>
      <c r="AT87" s="14"/>
      <c r="AW87" s="7"/>
    </row>
    <row r="88" spans="37:62" x14ac:dyDescent="0.25">
      <c r="AK88" s="3" t="s">
        <v>58</v>
      </c>
      <c r="AL88" s="3" t="s">
        <v>116</v>
      </c>
      <c r="AS88">
        <v>3</v>
      </c>
      <c r="AW88" s="7"/>
    </row>
    <row r="89" spans="37:62" x14ac:dyDescent="0.25">
      <c r="AK89" s="1" t="s">
        <v>115</v>
      </c>
      <c r="AL89" s="3" t="s">
        <v>56</v>
      </c>
      <c r="AS89">
        <f>SUM(AS87+AS82+AS88)</f>
        <v>64</v>
      </c>
      <c r="AT89" s="14" t="s">
        <v>117</v>
      </c>
      <c r="AU89" t="s">
        <v>36</v>
      </c>
    </row>
    <row r="90" spans="37:62" x14ac:dyDescent="0.25">
      <c r="AK90" s="1" t="s">
        <v>119</v>
      </c>
      <c r="AL90" s="101" t="s">
        <v>118</v>
      </c>
      <c r="AM90" s="8"/>
      <c r="AN90" s="7"/>
      <c r="AO90" s="8"/>
      <c r="AP90" s="7"/>
      <c r="AQ90" s="7"/>
      <c r="AR90" s="7"/>
      <c r="AS90" s="7">
        <f>SUM(AS83-AS87-AS88)</f>
        <v>184</v>
      </c>
    </row>
  </sheetData>
  <mergeCells count="32">
    <mergeCell ref="A69:A71"/>
    <mergeCell ref="A75:A77"/>
    <mergeCell ref="A8:A10"/>
    <mergeCell ref="A26:A28"/>
    <mergeCell ref="A32:A34"/>
    <mergeCell ref="A39:A41"/>
    <mergeCell ref="A45:A47"/>
    <mergeCell ref="A51:A53"/>
    <mergeCell ref="A57:A59"/>
    <mergeCell ref="AH4:AM4"/>
    <mergeCell ref="AH5:AM5"/>
    <mergeCell ref="AH6:AM6"/>
    <mergeCell ref="AH7:AM7"/>
    <mergeCell ref="A63:A65"/>
    <mergeCell ref="A14:A16"/>
    <mergeCell ref="A20:A22"/>
    <mergeCell ref="B6:AF6"/>
    <mergeCell ref="B5:AF5"/>
    <mergeCell ref="B7:AF7"/>
    <mergeCell ref="AT57:AT59"/>
    <mergeCell ref="AT63:AT65"/>
    <mergeCell ref="AT69:AT71"/>
    <mergeCell ref="AT75:AT77"/>
    <mergeCell ref="AO6:AS6"/>
    <mergeCell ref="AT26:AT28"/>
    <mergeCell ref="AT32:AT34"/>
    <mergeCell ref="AT39:AT41"/>
    <mergeCell ref="AT45:AT47"/>
    <mergeCell ref="AT51:AT53"/>
    <mergeCell ref="AT8:AT10"/>
    <mergeCell ref="AT14:AT16"/>
    <mergeCell ref="AT20:AT22"/>
  </mergeCells>
  <pageMargins left="0.7" right="0.7" top="0.78740157499999996" bottom="0.78740157499999996" header="0.3" footer="0.3"/>
  <pageSetup paperSize="9" scale="60" fitToWidth="0" orientation="landscape" r:id="rId1"/>
  <headerFooter>
    <oddHeader xml:space="preserve">&amp;CSchuljahr 2018/19
</oddHeader>
  </headerFooter>
  <rowBreaks count="1" manualBreakCount="1">
    <brk id="36" max="16383" man="1"/>
  </rowBreaks>
  <colBreaks count="2" manualBreakCount="2">
    <brk id="48" max="1048575" man="1"/>
    <brk id="52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view="pageLayout" zoomScaleNormal="100" workbookViewId="0">
      <selection activeCell="H11" sqref="H11"/>
    </sheetView>
  </sheetViews>
  <sheetFormatPr baseColWidth="10" defaultRowHeight="15" x14ac:dyDescent="0.25"/>
  <cols>
    <col min="1" max="1" width="4.85546875" style="8" customWidth="1"/>
    <col min="3" max="3" width="22.85546875" customWidth="1"/>
  </cols>
  <sheetData>
    <row r="2" spans="1:6" x14ac:dyDescent="0.25">
      <c r="A2" s="8" t="s">
        <v>59</v>
      </c>
      <c r="B2" s="7" t="s">
        <v>62</v>
      </c>
    </row>
    <row r="3" spans="1:6" x14ac:dyDescent="0.25">
      <c r="B3" t="s">
        <v>65</v>
      </c>
      <c r="C3" t="s">
        <v>139</v>
      </c>
      <c r="D3" s="3">
        <v>2019</v>
      </c>
    </row>
    <row r="4" spans="1:6" x14ac:dyDescent="0.25">
      <c r="B4" t="s">
        <v>68</v>
      </c>
      <c r="C4" t="s">
        <v>132</v>
      </c>
      <c r="D4" s="3">
        <v>2019</v>
      </c>
    </row>
    <row r="5" spans="1:6" x14ac:dyDescent="0.25">
      <c r="B5" t="s">
        <v>71</v>
      </c>
      <c r="C5" t="s">
        <v>134</v>
      </c>
      <c r="D5" t="s">
        <v>133</v>
      </c>
    </row>
    <row r="6" spans="1:6" x14ac:dyDescent="0.25">
      <c r="B6" t="s">
        <v>73</v>
      </c>
      <c r="C6" s="3" t="s">
        <v>135</v>
      </c>
      <c r="D6" s="3">
        <v>2020</v>
      </c>
      <c r="E6" t="s">
        <v>131</v>
      </c>
    </row>
    <row r="7" spans="1:6" x14ac:dyDescent="0.25">
      <c r="B7" t="s">
        <v>75</v>
      </c>
      <c r="C7" t="s">
        <v>136</v>
      </c>
      <c r="D7" s="3">
        <v>2020</v>
      </c>
    </row>
    <row r="8" spans="1:6" x14ac:dyDescent="0.25">
      <c r="B8" t="s">
        <v>78</v>
      </c>
      <c r="C8" t="s">
        <v>137</v>
      </c>
      <c r="D8" s="3">
        <v>2020</v>
      </c>
    </row>
    <row r="9" spans="1:6" x14ac:dyDescent="0.25">
      <c r="B9" t="s">
        <v>65</v>
      </c>
      <c r="C9" t="s">
        <v>138</v>
      </c>
      <c r="D9" s="3">
        <v>2020</v>
      </c>
    </row>
    <row r="12" spans="1:6" x14ac:dyDescent="0.25">
      <c r="A12" s="8" t="s">
        <v>60</v>
      </c>
      <c r="B12" s="7" t="s">
        <v>63</v>
      </c>
      <c r="D12" s="2" t="s">
        <v>129</v>
      </c>
      <c r="E12" t="s">
        <v>10</v>
      </c>
    </row>
    <row r="13" spans="1:6" x14ac:dyDescent="0.25">
      <c r="B13" t="s">
        <v>66</v>
      </c>
      <c r="C13" t="s">
        <v>67</v>
      </c>
      <c r="D13" s="2">
        <v>1</v>
      </c>
      <c r="E13" s="2" t="s">
        <v>5</v>
      </c>
    </row>
    <row r="14" spans="1:6" x14ac:dyDescent="0.25">
      <c r="B14" t="s">
        <v>69</v>
      </c>
      <c r="C14" t="s">
        <v>70</v>
      </c>
      <c r="D14" s="2">
        <v>1</v>
      </c>
      <c r="E14" s="2" t="s">
        <v>6</v>
      </c>
    </row>
    <row r="15" spans="1:6" x14ac:dyDescent="0.25">
      <c r="B15" t="s">
        <v>121</v>
      </c>
      <c r="C15" t="s">
        <v>123</v>
      </c>
      <c r="D15" s="2">
        <v>1</v>
      </c>
      <c r="E15" s="2" t="s">
        <v>3</v>
      </c>
      <c r="F15" t="s">
        <v>125</v>
      </c>
    </row>
    <row r="16" spans="1:6" x14ac:dyDescent="0.25">
      <c r="B16" t="s">
        <v>72</v>
      </c>
      <c r="C16" t="s">
        <v>71</v>
      </c>
      <c r="D16" s="2">
        <v>1</v>
      </c>
      <c r="E16" s="2" t="s">
        <v>4</v>
      </c>
    </row>
    <row r="17" spans="2:6" x14ac:dyDescent="0.25">
      <c r="B17" t="s">
        <v>74</v>
      </c>
      <c r="C17" t="s">
        <v>71</v>
      </c>
      <c r="D17" s="2">
        <v>1</v>
      </c>
      <c r="E17" s="2" t="s">
        <v>5</v>
      </c>
    </row>
    <row r="18" spans="2:6" x14ac:dyDescent="0.25">
      <c r="B18" t="s">
        <v>122</v>
      </c>
      <c r="C18" t="s">
        <v>124</v>
      </c>
      <c r="D18" s="2">
        <v>1</v>
      </c>
      <c r="E18" s="2" t="s">
        <v>3</v>
      </c>
      <c r="F18" t="s">
        <v>125</v>
      </c>
    </row>
    <row r="19" spans="2:6" x14ac:dyDescent="0.25">
      <c r="B19" t="s">
        <v>76</v>
      </c>
      <c r="C19" t="s">
        <v>77</v>
      </c>
      <c r="D19" s="2">
        <v>1</v>
      </c>
      <c r="E19" s="2" t="s">
        <v>4</v>
      </c>
    </row>
    <row r="20" spans="2:6" x14ac:dyDescent="0.25">
      <c r="B20" t="s">
        <v>79</v>
      </c>
      <c r="C20" t="s">
        <v>80</v>
      </c>
      <c r="D20" s="2">
        <v>1</v>
      </c>
      <c r="E20" s="2" t="s">
        <v>2</v>
      </c>
    </row>
    <row r="21" spans="2:6" x14ac:dyDescent="0.25">
      <c r="B21" s="21" t="s">
        <v>140</v>
      </c>
      <c r="C21" t="s">
        <v>81</v>
      </c>
      <c r="D21" s="2">
        <v>1</v>
      </c>
      <c r="E21" s="2" t="s">
        <v>6</v>
      </c>
    </row>
    <row r="22" spans="2:6" x14ac:dyDescent="0.25">
      <c r="B22" t="s">
        <v>141</v>
      </c>
      <c r="C22" t="s">
        <v>82</v>
      </c>
      <c r="D22" s="2">
        <v>1</v>
      </c>
      <c r="E22" s="2" t="s">
        <v>2</v>
      </c>
    </row>
    <row r="23" spans="2:6" x14ac:dyDescent="0.25">
      <c r="B23" t="s">
        <v>83</v>
      </c>
      <c r="C23" t="s">
        <v>84</v>
      </c>
      <c r="D23" s="2">
        <v>1</v>
      </c>
      <c r="E23" s="2" t="s">
        <v>6</v>
      </c>
    </row>
    <row r="24" spans="2:6" x14ac:dyDescent="0.25">
      <c r="B24" t="s">
        <v>142</v>
      </c>
      <c r="C24" t="s">
        <v>85</v>
      </c>
      <c r="D24" s="2">
        <v>1</v>
      </c>
      <c r="E24" s="2" t="s">
        <v>5</v>
      </c>
    </row>
    <row r="25" spans="2:6" x14ac:dyDescent="0.25">
      <c r="B25" t="s">
        <v>143</v>
      </c>
      <c r="C25" t="s">
        <v>86</v>
      </c>
      <c r="D25" s="2">
        <v>1</v>
      </c>
      <c r="E25" s="2" t="s">
        <v>2</v>
      </c>
    </row>
    <row r="26" spans="2:6" x14ac:dyDescent="0.25">
      <c r="B26" t="s">
        <v>144</v>
      </c>
      <c r="C26" t="s">
        <v>87</v>
      </c>
      <c r="D26" s="2">
        <v>1</v>
      </c>
      <c r="E26" s="2" t="s">
        <v>5</v>
      </c>
    </row>
    <row r="29" spans="2:6" x14ac:dyDescent="0.25">
      <c r="D29" s="2"/>
      <c r="E29" s="2"/>
    </row>
    <row r="30" spans="2:6" x14ac:dyDescent="0.25">
      <c r="B30" s="7" t="s">
        <v>88</v>
      </c>
      <c r="D30" s="8">
        <f>SUM(D13:D27)</f>
        <v>14</v>
      </c>
    </row>
    <row r="31" spans="2:6" x14ac:dyDescent="0.25">
      <c r="B31" t="s">
        <v>89</v>
      </c>
      <c r="D31" s="2">
        <v>0</v>
      </c>
    </row>
    <row r="32" spans="2:6" ht="15" customHeight="1" x14ac:dyDescent="0.25">
      <c r="B32" s="126" t="s">
        <v>130</v>
      </c>
      <c r="C32" s="126"/>
      <c r="D32" s="2"/>
    </row>
    <row r="33" spans="1:5" x14ac:dyDescent="0.25">
      <c r="B33" s="126"/>
      <c r="C33" s="126"/>
      <c r="D33" s="8">
        <f>SUM(D30-D31)</f>
        <v>14</v>
      </c>
      <c r="E33" s="7" t="s">
        <v>90</v>
      </c>
    </row>
    <row r="34" spans="1:5" x14ac:dyDescent="0.25">
      <c r="D34" s="8"/>
    </row>
    <row r="40" spans="1:5" x14ac:dyDescent="0.25">
      <c r="A40" s="8" t="s">
        <v>61</v>
      </c>
      <c r="B40" s="7" t="s">
        <v>64</v>
      </c>
    </row>
    <row r="41" spans="1:5" x14ac:dyDescent="0.25">
      <c r="B41" s="2" t="s">
        <v>2</v>
      </c>
      <c r="C41" s="2">
        <v>3</v>
      </c>
    </row>
    <row r="42" spans="1:5" x14ac:dyDescent="0.25">
      <c r="B42" s="2" t="s">
        <v>3</v>
      </c>
      <c r="C42" s="2">
        <v>2</v>
      </c>
    </row>
    <row r="43" spans="1:5" x14ac:dyDescent="0.25">
      <c r="B43" s="2" t="s">
        <v>4</v>
      </c>
      <c r="C43" s="2">
        <v>2</v>
      </c>
    </row>
    <row r="44" spans="1:5" x14ac:dyDescent="0.25">
      <c r="B44" s="2" t="s">
        <v>5</v>
      </c>
      <c r="C44" s="2">
        <v>4</v>
      </c>
    </row>
    <row r="45" spans="1:5" x14ac:dyDescent="0.25">
      <c r="B45" s="2" t="s">
        <v>6</v>
      </c>
      <c r="C45" s="2">
        <v>3</v>
      </c>
    </row>
    <row r="46" spans="1:5" x14ac:dyDescent="0.25">
      <c r="B46" s="2" t="s">
        <v>7</v>
      </c>
      <c r="C46" s="2">
        <v>0</v>
      </c>
    </row>
    <row r="47" spans="1:5" x14ac:dyDescent="0.25">
      <c r="B47" s="2" t="s">
        <v>8</v>
      </c>
      <c r="C47" s="2">
        <v>0</v>
      </c>
    </row>
    <row r="48" spans="1:5" x14ac:dyDescent="0.25">
      <c r="C48" s="8">
        <f>SUM(C41:C47)</f>
        <v>14</v>
      </c>
    </row>
  </sheetData>
  <mergeCells count="1">
    <mergeCell ref="B32:C33"/>
  </mergeCells>
  <pageMargins left="0.7" right="0.7" top="0.78740157499999996" bottom="0.78740157499999996" header="0.3" footer="0.3"/>
  <pageSetup paperSize="9" scale="90" orientation="portrait" r:id="rId1"/>
  <headerFooter alignWithMargins="0">
    <oddHeader>&amp;CSchuljahr 2019/20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"/>
  <sheetViews>
    <sheetView view="pageLayout" zoomScaleNormal="100" workbookViewId="0">
      <selection activeCell="D13" sqref="D13"/>
    </sheetView>
  </sheetViews>
  <sheetFormatPr baseColWidth="10" defaultRowHeight="15" x14ac:dyDescent="0.25"/>
  <cols>
    <col min="2" max="2" width="20.85546875" customWidth="1"/>
    <col min="4" max="4" width="17.140625" customWidth="1"/>
  </cols>
  <sheetData>
    <row r="3" spans="1:7" x14ac:dyDescent="0.25">
      <c r="A3" s="7" t="s">
        <v>91</v>
      </c>
    </row>
    <row r="4" spans="1:7" x14ac:dyDescent="0.25">
      <c r="A4" t="s">
        <v>92</v>
      </c>
      <c r="B4" t="s">
        <v>93</v>
      </c>
      <c r="C4" s="2" t="s">
        <v>94</v>
      </c>
      <c r="D4" t="s">
        <v>95</v>
      </c>
      <c r="E4" s="2" t="s">
        <v>96</v>
      </c>
      <c r="F4" t="s">
        <v>103</v>
      </c>
    </row>
    <row r="5" spans="1:7" x14ac:dyDescent="0.25">
      <c r="A5" t="s">
        <v>97</v>
      </c>
      <c r="B5" s="2">
        <f>SUM('Berechnung Tage'!AS89)</f>
        <v>64</v>
      </c>
      <c r="C5" s="2" t="s">
        <v>94</v>
      </c>
      <c r="D5" s="2">
        <v>30</v>
      </c>
      <c r="E5" s="2" t="s">
        <v>96</v>
      </c>
      <c r="F5" s="2">
        <f>SUM(B5-D5)</f>
        <v>34</v>
      </c>
    </row>
    <row r="6" spans="1:7" x14ac:dyDescent="0.25">
      <c r="C6" s="2"/>
      <c r="E6" s="2"/>
    </row>
    <row r="7" spans="1:7" x14ac:dyDescent="0.25">
      <c r="C7" s="2"/>
      <c r="E7" s="2"/>
    </row>
    <row r="8" spans="1:7" x14ac:dyDescent="0.25">
      <c r="A8" t="s">
        <v>92</v>
      </c>
      <c r="B8" t="s">
        <v>103</v>
      </c>
      <c r="C8" s="2" t="s">
        <v>98</v>
      </c>
      <c r="D8" t="s">
        <v>99</v>
      </c>
      <c r="E8" s="2" t="s">
        <v>100</v>
      </c>
      <c r="F8" t="s">
        <v>101</v>
      </c>
    </row>
    <row r="9" spans="1:7" x14ac:dyDescent="0.25">
      <c r="A9" t="s">
        <v>97</v>
      </c>
      <c r="B9" s="2">
        <f>SUM(F5)</f>
        <v>34</v>
      </c>
      <c r="C9" s="2" t="s">
        <v>98</v>
      </c>
      <c r="D9" s="2">
        <f>SUM('Berechnung Tage'!AS90)</f>
        <v>184</v>
      </c>
      <c r="E9" s="2" t="s">
        <v>96</v>
      </c>
      <c r="F9" s="100">
        <f>SUM(B9/D9)*100</f>
        <v>18.478260869565215</v>
      </c>
      <c r="G9" t="s">
        <v>102</v>
      </c>
    </row>
    <row r="10" spans="1:7" x14ac:dyDescent="0.25">
      <c r="F10" s="7">
        <v>18.47</v>
      </c>
    </row>
  </sheetData>
  <pageMargins left="0.7" right="0.7" top="0.78740157499999996" bottom="0.78740157499999996" header="0.3" footer="0.3"/>
  <pageSetup paperSize="9" scale="82" orientation="portrait" r:id="rId1"/>
  <headerFooter>
    <oddHeader xml:space="preserve">&amp;CSchuljahr 2019/20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9"/>
  <sheetViews>
    <sheetView topLeftCell="A34" zoomScaleNormal="100" workbookViewId="0">
      <selection activeCell="G80" sqref="G80"/>
    </sheetView>
  </sheetViews>
  <sheetFormatPr baseColWidth="10" defaultRowHeight="15" x14ac:dyDescent="0.25"/>
  <cols>
    <col min="1" max="1" width="24" customWidth="1"/>
    <col min="2" max="6" width="7.28515625" customWidth="1"/>
    <col min="7" max="7" width="11.42578125" style="2"/>
  </cols>
  <sheetData>
    <row r="2" spans="1:9" ht="15.75" thickBot="1" x14ac:dyDescent="0.3">
      <c r="A2" s="7" t="s">
        <v>110</v>
      </c>
    </row>
    <row r="3" spans="1:9" ht="15.75" thickBot="1" x14ac:dyDescent="0.3">
      <c r="B3" s="37" t="s">
        <v>2</v>
      </c>
      <c r="C3" s="38" t="s">
        <v>3</v>
      </c>
      <c r="D3" s="38" t="s">
        <v>4</v>
      </c>
      <c r="E3" s="38" t="s">
        <v>5</v>
      </c>
      <c r="F3" s="39" t="s">
        <v>6</v>
      </c>
    </row>
    <row r="4" spans="1:9" x14ac:dyDescent="0.25">
      <c r="A4" s="83" t="s">
        <v>22</v>
      </c>
      <c r="B4" s="29">
        <f>SUM('Berechnung Tage'!AH11)</f>
        <v>4</v>
      </c>
      <c r="C4" s="30">
        <f>SUM('Berechnung Tage'!AI11)</f>
        <v>4</v>
      </c>
      <c r="D4" s="30">
        <f>SUM('Berechnung Tage'!AJ11)</f>
        <v>4</v>
      </c>
      <c r="E4" s="30">
        <f>SUM('Berechnung Tage'!AK11)</f>
        <v>5</v>
      </c>
      <c r="F4" s="31">
        <f>SUM('Berechnung Tage'!AL11)</f>
        <v>5</v>
      </c>
      <c r="G4" s="2">
        <f>SUM(B4:F4)</f>
        <v>22</v>
      </c>
    </row>
    <row r="5" spans="1:9" x14ac:dyDescent="0.25">
      <c r="A5" s="84" t="s">
        <v>21</v>
      </c>
      <c r="B5" s="32">
        <f>SUM('Berechnung Tage'!AH17)</f>
        <v>2</v>
      </c>
      <c r="C5" s="22">
        <f>SUM('Berechnung Tage'!AI17)</f>
        <v>2</v>
      </c>
      <c r="D5" s="22">
        <f>SUM('Berechnung Tage'!AJ17)</f>
        <v>1</v>
      </c>
      <c r="E5" s="22">
        <f>SUM('Berechnung Tage'!AK17)</f>
        <v>1</v>
      </c>
      <c r="F5" s="33">
        <f>SUM('Berechnung Tage'!AL17)</f>
        <v>1</v>
      </c>
      <c r="G5" s="2">
        <f t="shared" ref="G5:G15" si="0">SUM(B5:F5)</f>
        <v>7</v>
      </c>
    </row>
    <row r="6" spans="1:9" x14ac:dyDescent="0.25">
      <c r="A6" s="84" t="s">
        <v>23</v>
      </c>
      <c r="B6" s="32">
        <f>SUM('Berechnung Tage'!AH23)</f>
        <v>1</v>
      </c>
      <c r="C6" s="22">
        <f>SUM('Berechnung Tage'!AI23)</f>
        <v>1</v>
      </c>
      <c r="D6" s="22">
        <f>SUM('Berechnung Tage'!AJ23)</f>
        <v>1</v>
      </c>
      <c r="E6" s="22">
        <f>SUM('Berechnung Tage'!AK23)</f>
        <v>1</v>
      </c>
      <c r="F6" s="33">
        <f>SUM('Berechnung Tage'!AL23)</f>
        <v>0</v>
      </c>
      <c r="G6" s="2">
        <f t="shared" si="0"/>
        <v>4</v>
      </c>
    </row>
    <row r="7" spans="1:9" x14ac:dyDescent="0.25">
      <c r="A7" s="84" t="s">
        <v>24</v>
      </c>
      <c r="B7" s="32">
        <f>SUM('Berechnung Tage'!AH29)</f>
        <v>0</v>
      </c>
      <c r="C7" s="22">
        <f>SUM('Berechnung Tage'!AI29)</f>
        <v>0</v>
      </c>
      <c r="D7" s="22">
        <f>SUM('Berechnung Tage'!AJ29)</f>
        <v>0</v>
      </c>
      <c r="E7" s="22">
        <f>SUM('Berechnung Tage'!AK29)</f>
        <v>0</v>
      </c>
      <c r="F7" s="33">
        <f>SUM('Berechnung Tage'!AL29)</f>
        <v>0</v>
      </c>
      <c r="G7" s="2">
        <f t="shared" si="0"/>
        <v>0</v>
      </c>
    </row>
    <row r="8" spans="1:9" x14ac:dyDescent="0.25">
      <c r="A8" s="84" t="s">
        <v>25</v>
      </c>
      <c r="B8" s="32">
        <f>SUM('Berechnung Tage'!AH35)</f>
        <v>2</v>
      </c>
      <c r="C8" s="22">
        <f>SUM('Berechnung Tage'!AI35)</f>
        <v>0</v>
      </c>
      <c r="D8" s="22">
        <f>SUM('Berechnung Tage'!AJ35)</f>
        <v>0</v>
      </c>
      <c r="E8" s="22">
        <f>SUM('Berechnung Tage'!AK35)</f>
        <v>0</v>
      </c>
      <c r="F8" s="33">
        <f>SUM('Berechnung Tage'!AL35)</f>
        <v>1</v>
      </c>
      <c r="G8" s="2">
        <f t="shared" si="0"/>
        <v>3</v>
      </c>
    </row>
    <row r="9" spans="1:9" x14ac:dyDescent="0.25">
      <c r="A9" s="84" t="s">
        <v>26</v>
      </c>
      <c r="B9" s="32">
        <f>SUM('Berechnung Tage'!AH42)</f>
        <v>0</v>
      </c>
      <c r="C9" s="22">
        <f>SUM('Berechnung Tage'!AI42)</f>
        <v>0</v>
      </c>
      <c r="D9" s="22">
        <f>SUM('Berechnung Tage'!AJ42)</f>
        <v>0</v>
      </c>
      <c r="E9" s="22">
        <f>SUM('Berechnung Tage'!AK42)</f>
        <v>1</v>
      </c>
      <c r="F9" s="33">
        <f>SUM('Berechnung Tage'!AL42)</f>
        <v>1</v>
      </c>
      <c r="G9" s="2">
        <f t="shared" si="0"/>
        <v>2</v>
      </c>
    </row>
    <row r="10" spans="1:9" x14ac:dyDescent="0.25">
      <c r="A10" s="84" t="s">
        <v>27</v>
      </c>
      <c r="B10" s="32">
        <f>SUM('Berechnung Tage'!AH48)</f>
        <v>0</v>
      </c>
      <c r="C10" s="22">
        <f>SUM('Berechnung Tage'!AI48)</f>
        <v>0</v>
      </c>
      <c r="D10" s="22">
        <f>SUM('Berechnung Tage'!AJ48)</f>
        <v>0</v>
      </c>
      <c r="E10" s="22">
        <f>SUM('Berechnung Tage'!AK48)</f>
        <v>0</v>
      </c>
      <c r="F10" s="33">
        <f>SUM('Berechnung Tage'!AL48)</f>
        <v>0</v>
      </c>
      <c r="G10" s="2">
        <f t="shared" si="0"/>
        <v>0</v>
      </c>
    </row>
    <row r="11" spans="1:9" x14ac:dyDescent="0.25">
      <c r="A11" s="84" t="s">
        <v>15</v>
      </c>
      <c r="B11" s="32">
        <f>SUM('Berechnung Tage'!AH54)</f>
        <v>0</v>
      </c>
      <c r="C11" s="22">
        <f>SUM('Berechnung Tage'!AI54)</f>
        <v>0</v>
      </c>
      <c r="D11" s="22">
        <f>SUM('Berechnung Tage'!AJ54)</f>
        <v>0</v>
      </c>
      <c r="E11" s="22">
        <f>SUM('Berechnung Tage'!AK54)</f>
        <v>0</v>
      </c>
      <c r="F11" s="33">
        <f>SUM('Berechnung Tage'!AL54)</f>
        <v>0</v>
      </c>
      <c r="G11" s="2">
        <f t="shared" si="0"/>
        <v>0</v>
      </c>
    </row>
    <row r="12" spans="1:9" x14ac:dyDescent="0.25">
      <c r="A12" s="84" t="s">
        <v>28</v>
      </c>
      <c r="B12" s="32">
        <f>SUM('Berechnung Tage'!AH60)</f>
        <v>1</v>
      </c>
      <c r="C12" s="22">
        <f>SUM('Berechnung Tage'!AI60)</f>
        <v>2</v>
      </c>
      <c r="D12" s="22">
        <f>SUM('Berechnung Tage'!AJ60)</f>
        <v>2</v>
      </c>
      <c r="E12" s="22">
        <f>SUM('Berechnung Tage'!AK60)</f>
        <v>2</v>
      </c>
      <c r="F12" s="33">
        <f>SUM('Berechnung Tage'!AL60)</f>
        <v>1</v>
      </c>
      <c r="G12" s="2">
        <f t="shared" si="0"/>
        <v>8</v>
      </c>
    </row>
    <row r="13" spans="1:9" x14ac:dyDescent="0.25">
      <c r="A13" s="84" t="s">
        <v>16</v>
      </c>
      <c r="B13" s="32">
        <f>SUM('Berechnung Tage'!AH66)</f>
        <v>0</v>
      </c>
      <c r="C13" s="22">
        <f>SUM('Berechnung Tage'!AI66)</f>
        <v>0</v>
      </c>
      <c r="D13" s="22">
        <f>SUM('Berechnung Tage'!AJ66)</f>
        <v>0</v>
      </c>
      <c r="E13" s="22">
        <f>SUM('Berechnung Tage'!AK66)</f>
        <v>0</v>
      </c>
      <c r="F13" s="33">
        <f>SUM('Berechnung Tage'!AL66)</f>
        <v>0</v>
      </c>
      <c r="G13" s="2">
        <f t="shared" si="0"/>
        <v>0</v>
      </c>
    </row>
    <row r="14" spans="1:9" x14ac:dyDescent="0.25">
      <c r="A14" s="84" t="s">
        <v>17</v>
      </c>
      <c r="B14" s="32">
        <f>SUM('Berechnung Tage'!AH72)</f>
        <v>1</v>
      </c>
      <c r="C14" s="22">
        <f>SUM('Berechnung Tage'!AI72)</f>
        <v>2</v>
      </c>
      <c r="D14" s="22">
        <f>SUM('Berechnung Tage'!AJ72)</f>
        <v>2</v>
      </c>
      <c r="E14" s="22">
        <f>SUM('Berechnung Tage'!AK72)</f>
        <v>1</v>
      </c>
      <c r="F14" s="33">
        <f>SUM('Berechnung Tage'!AL72)</f>
        <v>2</v>
      </c>
      <c r="G14" s="2">
        <f t="shared" si="0"/>
        <v>8</v>
      </c>
    </row>
    <row r="15" spans="1:9" ht="15.75" thickBot="1" x14ac:dyDescent="0.3">
      <c r="A15" s="85" t="s">
        <v>18</v>
      </c>
      <c r="B15" s="82">
        <f>SUM('Berechnung Tage'!AH78)</f>
        <v>0</v>
      </c>
      <c r="C15" s="87">
        <f>SUM('Berechnung Tage'!AI78)</f>
        <v>0</v>
      </c>
      <c r="D15" s="87">
        <f>SUM('Berechnung Tage'!AJ78)</f>
        <v>0</v>
      </c>
      <c r="E15" s="87">
        <f>SUM('Berechnung Tage'!AK78)</f>
        <v>1</v>
      </c>
      <c r="F15" s="88">
        <f>SUM('Berechnung Tage'!AL78)</f>
        <v>1</v>
      </c>
      <c r="G15" s="2">
        <f t="shared" si="0"/>
        <v>2</v>
      </c>
      <c r="I15">
        <f>SUM(G4:G15)</f>
        <v>56</v>
      </c>
    </row>
    <row r="16" spans="1:9" ht="15.75" thickBot="1" x14ac:dyDescent="0.3">
      <c r="A16" s="28" t="s">
        <v>109</v>
      </c>
      <c r="B16" s="25">
        <f>SUM(B4:B15)</f>
        <v>11</v>
      </c>
      <c r="C16" s="26">
        <f t="shared" ref="C16:F16" si="1">SUM(C4:C15)</f>
        <v>11</v>
      </c>
      <c r="D16" s="26">
        <f t="shared" si="1"/>
        <v>10</v>
      </c>
      <c r="E16" s="26">
        <f t="shared" si="1"/>
        <v>12</v>
      </c>
      <c r="F16" s="27">
        <f t="shared" si="1"/>
        <v>12</v>
      </c>
      <c r="G16" s="2">
        <f>SUM(B16:F16)</f>
        <v>56</v>
      </c>
      <c r="H16" t="s">
        <v>9</v>
      </c>
    </row>
    <row r="17" spans="1:8" ht="34.5" customHeight="1" thickBot="1" x14ac:dyDescent="0.3">
      <c r="A17" s="110" t="s">
        <v>126</v>
      </c>
      <c r="B17" s="89">
        <v>2</v>
      </c>
      <c r="C17" s="90">
        <v>2</v>
      </c>
      <c r="D17" s="90">
        <v>1</v>
      </c>
      <c r="E17" s="90">
        <v>1</v>
      </c>
      <c r="F17" s="91">
        <v>2</v>
      </c>
      <c r="G17" s="80">
        <f>SUM(B17:F17)</f>
        <v>8</v>
      </c>
      <c r="H17" s="81"/>
    </row>
    <row r="18" spans="1:8" ht="15.75" thickBot="1" x14ac:dyDescent="0.3">
      <c r="A18" s="86" t="s">
        <v>88</v>
      </c>
      <c r="B18" s="25">
        <f>SUM(B16:B17)</f>
        <v>13</v>
      </c>
      <c r="C18" s="26">
        <f t="shared" ref="C18:F18" si="2">SUM(C16:C17)</f>
        <v>13</v>
      </c>
      <c r="D18" s="26">
        <f t="shared" si="2"/>
        <v>11</v>
      </c>
      <c r="E18" s="26">
        <f t="shared" si="2"/>
        <v>13</v>
      </c>
      <c r="F18" s="27">
        <f t="shared" si="2"/>
        <v>14</v>
      </c>
      <c r="G18" s="80">
        <f>SUM(B18:F18)</f>
        <v>64</v>
      </c>
      <c r="H18" s="81"/>
    </row>
    <row r="23" spans="1:8" ht="15.75" thickBot="1" x14ac:dyDescent="0.3">
      <c r="A23" s="7" t="s">
        <v>111</v>
      </c>
    </row>
    <row r="24" spans="1:8" ht="15.75" thickBot="1" x14ac:dyDescent="0.3">
      <c r="B24" s="37" t="s">
        <v>2</v>
      </c>
      <c r="C24" s="38" t="s">
        <v>3</v>
      </c>
      <c r="D24" s="38" t="s">
        <v>4</v>
      </c>
      <c r="E24" s="38" t="s">
        <v>5</v>
      </c>
      <c r="F24" s="39" t="s">
        <v>6</v>
      </c>
    </row>
    <row r="25" spans="1:8" x14ac:dyDescent="0.25">
      <c r="A25" s="83" t="s">
        <v>22</v>
      </c>
      <c r="B25" s="29">
        <f>SUM('Berechnung Tage'!AH10)</f>
        <v>0</v>
      </c>
      <c r="C25" s="30">
        <f>SUM('Berechnung Tage'!AI10)</f>
        <v>0</v>
      </c>
      <c r="D25" s="30">
        <f>SUM('Berechnung Tage'!AJ10)</f>
        <v>0</v>
      </c>
      <c r="E25" s="30">
        <f>SUM('Berechnung Tage'!AK10)</f>
        <v>0</v>
      </c>
      <c r="F25" s="31">
        <f>SUM('Berechnung Tage'!AL10)</f>
        <v>0</v>
      </c>
      <c r="G25" s="2">
        <f>SUM(B25:F25)</f>
        <v>0</v>
      </c>
    </row>
    <row r="26" spans="1:8" x14ac:dyDescent="0.25">
      <c r="A26" s="84" t="s">
        <v>21</v>
      </c>
      <c r="B26" s="32">
        <f>SUM('Berechnung Tage'!AH16)</f>
        <v>3</v>
      </c>
      <c r="C26" s="22">
        <f>SUM('Berechnung Tage'!AI16)</f>
        <v>2</v>
      </c>
      <c r="D26" s="22">
        <f>SUM('Berechnung Tage'!AJ16)</f>
        <v>3</v>
      </c>
      <c r="E26" s="22">
        <f>SUM('Berechnung Tage'!AK16)</f>
        <v>3</v>
      </c>
      <c r="F26" s="33">
        <f>SUM('Berechnung Tage'!AL16)</f>
        <v>3</v>
      </c>
      <c r="G26" s="2">
        <f t="shared" ref="G26:G36" si="3">SUM(B26:F26)</f>
        <v>14</v>
      </c>
    </row>
    <row r="27" spans="1:8" x14ac:dyDescent="0.25">
      <c r="A27" s="84" t="s">
        <v>23</v>
      </c>
      <c r="B27" s="32">
        <f>SUM('Berechnung Tage'!AH22)</f>
        <v>3</v>
      </c>
      <c r="C27" s="22">
        <f>SUM('Berechnung Tage'!AI22)</f>
        <v>4</v>
      </c>
      <c r="D27" s="22">
        <f>SUM('Berechnung Tage'!AJ22)</f>
        <v>4</v>
      </c>
      <c r="E27" s="22">
        <f>SUM('Berechnung Tage'!AK22)</f>
        <v>3</v>
      </c>
      <c r="F27" s="33">
        <f>SUM('Berechnung Tage'!AL22)</f>
        <v>4</v>
      </c>
      <c r="G27" s="2">
        <f t="shared" si="3"/>
        <v>18</v>
      </c>
    </row>
    <row r="28" spans="1:8" x14ac:dyDescent="0.25">
      <c r="A28" s="84" t="s">
        <v>24</v>
      </c>
      <c r="B28" s="32">
        <f>SUM('Berechnung Tage'!AH28)</f>
        <v>4</v>
      </c>
      <c r="C28" s="22">
        <f>SUM('Berechnung Tage'!AI28)</f>
        <v>4</v>
      </c>
      <c r="D28" s="22">
        <f>SUM('Berechnung Tage'!AJ28)</f>
        <v>4</v>
      </c>
      <c r="E28" s="22">
        <f>SUM('Berechnung Tage'!AK28)</f>
        <v>4</v>
      </c>
      <c r="F28" s="33">
        <f>SUM('Berechnung Tage'!AL28)</f>
        <v>4</v>
      </c>
      <c r="G28" s="2">
        <f t="shared" si="3"/>
        <v>20</v>
      </c>
    </row>
    <row r="29" spans="1:8" x14ac:dyDescent="0.25">
      <c r="A29" s="84" t="s">
        <v>25</v>
      </c>
      <c r="B29" s="32">
        <f>SUM('Berechnung Tage'!AH34)</f>
        <v>3</v>
      </c>
      <c r="C29" s="22">
        <f>SUM('Berechnung Tage'!AI34)</f>
        <v>3</v>
      </c>
      <c r="D29" s="22">
        <f>SUM('Berechnung Tage'!AJ34)</f>
        <v>3</v>
      </c>
      <c r="E29" s="22">
        <f>SUM('Berechnung Tage'!AK34)</f>
        <v>3</v>
      </c>
      <c r="F29" s="33">
        <f>SUM('Berechnung Tage'!AL34)</f>
        <v>3</v>
      </c>
      <c r="G29" s="2">
        <f t="shared" si="3"/>
        <v>15</v>
      </c>
    </row>
    <row r="30" spans="1:8" x14ac:dyDescent="0.25">
      <c r="A30" s="84" t="s">
        <v>26</v>
      </c>
      <c r="B30" s="32">
        <f>SUM('Berechnung Tage'!AH41)</f>
        <v>4</v>
      </c>
      <c r="C30" s="22">
        <f>SUM('Berechnung Tage'!AI41)</f>
        <v>4</v>
      </c>
      <c r="D30" s="22">
        <f>SUM('Berechnung Tage'!AJ41)</f>
        <v>4</v>
      </c>
      <c r="E30" s="22">
        <f>SUM('Berechnung Tage'!AK41)</f>
        <v>4</v>
      </c>
      <c r="F30" s="33">
        <f>SUM('Berechnung Tage'!AL41)</f>
        <v>3</v>
      </c>
      <c r="G30" s="2">
        <f t="shared" si="3"/>
        <v>19</v>
      </c>
    </row>
    <row r="31" spans="1:8" x14ac:dyDescent="0.25">
      <c r="A31" s="84" t="s">
        <v>27</v>
      </c>
      <c r="B31" s="32">
        <f>SUM('Berechnung Tage'!AH47)</f>
        <v>4</v>
      </c>
      <c r="C31" s="22">
        <f>SUM('Berechnung Tage'!AI47)</f>
        <v>4</v>
      </c>
      <c r="D31" s="22">
        <f>SUM('Berechnung Tage'!AJ47)</f>
        <v>4</v>
      </c>
      <c r="E31" s="22">
        <f>SUM('Berechnung Tage'!AK47)</f>
        <v>4</v>
      </c>
      <c r="F31" s="33">
        <f>SUM('Berechnung Tage'!AL47)</f>
        <v>4</v>
      </c>
      <c r="G31" s="2">
        <f t="shared" si="3"/>
        <v>20</v>
      </c>
    </row>
    <row r="32" spans="1:8" x14ac:dyDescent="0.25">
      <c r="A32" s="84" t="s">
        <v>15</v>
      </c>
      <c r="B32" s="32">
        <f>SUM('Berechnung Tage'!AH53)</f>
        <v>5</v>
      </c>
      <c r="C32" s="22">
        <f>SUM('Berechnung Tage'!AI53)</f>
        <v>5</v>
      </c>
      <c r="D32" s="22">
        <f>SUM('Berechnung Tage'!AJ53)</f>
        <v>4</v>
      </c>
      <c r="E32" s="22">
        <f>SUM('Berechnung Tage'!AK53)</f>
        <v>4</v>
      </c>
      <c r="F32" s="33">
        <f>SUM('Berechnung Tage'!AL53)</f>
        <v>4</v>
      </c>
      <c r="G32" s="2">
        <f t="shared" si="3"/>
        <v>22</v>
      </c>
    </row>
    <row r="33" spans="1:14" x14ac:dyDescent="0.25">
      <c r="A33" s="84" t="s">
        <v>28</v>
      </c>
      <c r="B33" s="32">
        <f>SUM('Berechnung Tage'!AH59)</f>
        <v>2</v>
      </c>
      <c r="C33" s="22">
        <f>SUM('Berechnung Tage'!AI59)</f>
        <v>2</v>
      </c>
      <c r="D33" s="22">
        <f>SUM('Berechnung Tage'!AJ59)</f>
        <v>3</v>
      </c>
      <c r="E33" s="22">
        <f>SUM('Berechnung Tage'!AK59)</f>
        <v>3</v>
      </c>
      <c r="F33" s="33">
        <f>SUM('Berechnung Tage'!AL59)</f>
        <v>2</v>
      </c>
      <c r="G33" s="2">
        <f t="shared" si="3"/>
        <v>12</v>
      </c>
    </row>
    <row r="34" spans="1:14" x14ac:dyDescent="0.25">
      <c r="A34" s="84" t="s">
        <v>16</v>
      </c>
      <c r="B34" s="32">
        <f>SUM('Berechnung Tage'!AH65)</f>
        <v>4</v>
      </c>
      <c r="C34" s="22">
        <f>SUM('Berechnung Tage'!AI65)</f>
        <v>4</v>
      </c>
      <c r="D34" s="22">
        <f>SUM('Berechnung Tage'!AJ65)</f>
        <v>4</v>
      </c>
      <c r="E34" s="22">
        <f>SUM('Berechnung Tage'!AK65)</f>
        <v>3</v>
      </c>
      <c r="F34" s="33">
        <f>SUM('Berechnung Tage'!AL65)</f>
        <v>4</v>
      </c>
      <c r="G34" s="2">
        <f t="shared" si="3"/>
        <v>19</v>
      </c>
    </row>
    <row r="35" spans="1:14" x14ac:dyDescent="0.25">
      <c r="A35" s="84" t="s">
        <v>17</v>
      </c>
      <c r="B35" s="32">
        <f>SUM('Berechnung Tage'!AH71)</f>
        <v>3</v>
      </c>
      <c r="C35" s="22">
        <f>SUM('Berechnung Tage'!AI71)</f>
        <v>3</v>
      </c>
      <c r="D35" s="22">
        <f>SUM('Berechnung Tage'!AJ71)</f>
        <v>2</v>
      </c>
      <c r="E35" s="22">
        <f>SUM('Berechnung Tage'!AK71)</f>
        <v>2</v>
      </c>
      <c r="F35" s="33">
        <f>SUM('Berechnung Tage'!AL71)</f>
        <v>2</v>
      </c>
      <c r="G35" s="2">
        <f t="shared" si="3"/>
        <v>12</v>
      </c>
    </row>
    <row r="36" spans="1:14" ht="15.75" thickBot="1" x14ac:dyDescent="0.3">
      <c r="A36" s="92" t="s">
        <v>18</v>
      </c>
      <c r="B36" s="34">
        <f>SUM('Berechnung Tage'!AH77)</f>
        <v>4</v>
      </c>
      <c r="C36" s="35">
        <f>SUM('Berechnung Tage'!AI77)</f>
        <v>4</v>
      </c>
      <c r="D36" s="35">
        <f>SUM('Berechnung Tage'!AJ77)</f>
        <v>5</v>
      </c>
      <c r="E36" s="35">
        <f>SUM('Berechnung Tage'!AK77)</f>
        <v>4</v>
      </c>
      <c r="F36" s="36">
        <f>SUM('Berechnung Tage'!AL77)</f>
        <v>4</v>
      </c>
      <c r="G36" s="2">
        <f t="shared" si="3"/>
        <v>21</v>
      </c>
      <c r="I36">
        <f>SUM(G25:G36)</f>
        <v>192</v>
      </c>
    </row>
    <row r="37" spans="1:14" ht="15.75" thickBot="1" x14ac:dyDescent="0.3">
      <c r="A37" s="108" t="s">
        <v>109</v>
      </c>
      <c r="B37" s="103">
        <f>SUM(B25:B36)</f>
        <v>39</v>
      </c>
      <c r="C37" s="104">
        <f t="shared" ref="C37" si="4">SUM(C25:C36)</f>
        <v>39</v>
      </c>
      <c r="D37" s="104">
        <f t="shared" ref="D37" si="5">SUM(D25:D36)</f>
        <v>40</v>
      </c>
      <c r="E37" s="104">
        <f t="shared" ref="E37" si="6">SUM(E25:E36)</f>
        <v>37</v>
      </c>
      <c r="F37" s="105">
        <f t="shared" ref="F37" si="7">SUM(F25:F36)</f>
        <v>37</v>
      </c>
      <c r="G37" s="102">
        <f>SUM(B37:F37)</f>
        <v>192</v>
      </c>
      <c r="H37" s="102"/>
    </row>
    <row r="38" spans="1:14" ht="30.75" thickBot="1" x14ac:dyDescent="0.3">
      <c r="A38" s="110" t="s">
        <v>126</v>
      </c>
      <c r="B38" s="90">
        <v>2</v>
      </c>
      <c r="C38" s="90">
        <v>2</v>
      </c>
      <c r="D38" s="90">
        <v>1</v>
      </c>
      <c r="E38" s="90">
        <v>1</v>
      </c>
      <c r="F38" s="90">
        <v>2</v>
      </c>
      <c r="G38" s="50">
        <f>SUM(B38:F38)</f>
        <v>8</v>
      </c>
      <c r="H38" s="81"/>
    </row>
    <row r="39" spans="1:14" ht="15.75" thickBot="1" x14ac:dyDescent="0.3">
      <c r="A39" s="109" t="s">
        <v>120</v>
      </c>
      <c r="B39" s="106">
        <f>SUM(B37-B38)</f>
        <v>37</v>
      </c>
      <c r="C39" s="24">
        <f t="shared" ref="C39:F39" si="8">SUM(C37-C38)</f>
        <v>37</v>
      </c>
      <c r="D39" s="24">
        <f t="shared" si="8"/>
        <v>39</v>
      </c>
      <c r="E39" s="24">
        <f t="shared" si="8"/>
        <v>36</v>
      </c>
      <c r="F39" s="107">
        <f t="shared" si="8"/>
        <v>35</v>
      </c>
      <c r="G39" s="2">
        <f>SUM(B39:F39)</f>
        <v>184</v>
      </c>
    </row>
    <row r="42" spans="1:14" ht="15.75" thickBot="1" x14ac:dyDescent="0.3">
      <c r="A42" s="7" t="s">
        <v>127</v>
      </c>
    </row>
    <row r="43" spans="1:14" x14ac:dyDescent="0.25">
      <c r="B43" s="37" t="s">
        <v>2</v>
      </c>
      <c r="C43" s="38" t="s">
        <v>3</v>
      </c>
      <c r="D43" s="38" t="s">
        <v>4</v>
      </c>
      <c r="E43" s="38" t="s">
        <v>5</v>
      </c>
      <c r="F43" s="39" t="s">
        <v>6</v>
      </c>
      <c r="G43" s="40" t="s">
        <v>32</v>
      </c>
      <c r="J43" s="45"/>
      <c r="K43" s="81"/>
      <c r="L43" s="81"/>
      <c r="M43" s="81"/>
      <c r="N43" s="81"/>
    </row>
    <row r="44" spans="1:14" x14ac:dyDescent="0.25">
      <c r="A44" s="23" t="s">
        <v>9</v>
      </c>
      <c r="B44" s="22">
        <f>SUM(B18)</f>
        <v>13</v>
      </c>
      <c r="C44" s="22">
        <f t="shared" ref="C44:F44" si="9">SUM(C18)</f>
        <v>13</v>
      </c>
      <c r="D44" s="22">
        <f t="shared" si="9"/>
        <v>11</v>
      </c>
      <c r="E44" s="22">
        <f t="shared" si="9"/>
        <v>13</v>
      </c>
      <c r="F44" s="22">
        <f t="shared" si="9"/>
        <v>14</v>
      </c>
      <c r="G44" s="2">
        <f t="shared" ref="G44:G45" si="10">SUM(B44:F44)</f>
        <v>64</v>
      </c>
      <c r="J44" s="93"/>
      <c r="K44" s="93"/>
      <c r="L44" s="93"/>
      <c r="M44" s="93"/>
      <c r="N44" s="93"/>
    </row>
    <row r="45" spans="1:14" ht="15.75" thickBot="1" x14ac:dyDescent="0.3">
      <c r="A45" s="43" t="s">
        <v>112</v>
      </c>
      <c r="B45" s="87">
        <v>6</v>
      </c>
      <c r="C45" s="87">
        <v>6</v>
      </c>
      <c r="D45" s="87">
        <v>6</v>
      </c>
      <c r="E45" s="87">
        <v>6</v>
      </c>
      <c r="F45" s="87">
        <v>6</v>
      </c>
      <c r="G45" s="2">
        <f t="shared" si="10"/>
        <v>30</v>
      </c>
      <c r="J45" s="80"/>
      <c r="K45" s="80"/>
      <c r="L45" s="80"/>
      <c r="M45" s="80"/>
      <c r="N45" s="80"/>
    </row>
    <row r="46" spans="1:14" s="81" customFormat="1" ht="15.75" thickBot="1" x14ac:dyDescent="0.3">
      <c r="A46" s="44" t="s">
        <v>113</v>
      </c>
      <c r="B46" s="24">
        <f>SUM(B44-B45)</f>
        <v>7</v>
      </c>
      <c r="C46" s="24">
        <f t="shared" ref="C46:F46" si="11">SUM(C44-C45)</f>
        <v>7</v>
      </c>
      <c r="D46" s="24">
        <f t="shared" si="11"/>
        <v>5</v>
      </c>
      <c r="E46" s="24">
        <f t="shared" si="11"/>
        <v>7</v>
      </c>
      <c r="F46" s="24">
        <f t="shared" si="11"/>
        <v>8</v>
      </c>
      <c r="G46" s="80"/>
      <c r="J46" s="80"/>
      <c r="K46" s="80"/>
      <c r="L46" s="80"/>
      <c r="M46" s="80"/>
      <c r="N46" s="80"/>
    </row>
    <row r="47" spans="1:14" s="81" customFormat="1" ht="15.75" thickBot="1" x14ac:dyDescent="0.3">
      <c r="A47" s="94" t="s">
        <v>114</v>
      </c>
      <c r="B47" s="24">
        <f>SUM(B46/B39)*100</f>
        <v>18.918918918918919</v>
      </c>
      <c r="C47" s="24">
        <f>SUM(C46/C39)*100</f>
        <v>18.918918918918919</v>
      </c>
      <c r="D47" s="24">
        <f>SUM(D46/D39)*100</f>
        <v>12.820512820512819</v>
      </c>
      <c r="E47" s="24">
        <f>SUM(E46/E39)*100</f>
        <v>19.444444444444446</v>
      </c>
      <c r="F47" s="24">
        <f>SUM(F46/F39)*100</f>
        <v>22.857142857142858</v>
      </c>
      <c r="G47" s="41"/>
      <c r="J47" s="80"/>
      <c r="K47" s="80"/>
      <c r="L47" s="80"/>
      <c r="M47" s="80"/>
      <c r="N47" s="80"/>
    </row>
    <row r="48" spans="1:14" s="81" customFormat="1" x14ac:dyDescent="0.25">
      <c r="B48" s="80">
        <v>18.899999999999999</v>
      </c>
      <c r="C48" s="80">
        <v>18.899999999999999</v>
      </c>
      <c r="D48" s="80">
        <v>12.8</v>
      </c>
      <c r="E48" s="80">
        <v>19.399999999999999</v>
      </c>
      <c r="F48" s="80">
        <v>22.8</v>
      </c>
      <c r="G48" s="41"/>
      <c r="J48" s="80"/>
      <c r="K48" s="80"/>
      <c r="L48" s="80"/>
      <c r="M48" s="80"/>
      <c r="N48" s="80"/>
    </row>
    <row r="49" spans="1:14" s="81" customFormat="1" x14ac:dyDescent="0.25">
      <c r="B49" s="80"/>
      <c r="C49" s="80"/>
      <c r="D49" s="80"/>
      <c r="E49" s="80"/>
      <c r="F49" s="80"/>
      <c r="G49" s="41"/>
      <c r="J49" s="80"/>
      <c r="K49" s="80"/>
      <c r="L49" s="80"/>
      <c r="M49" s="80"/>
      <c r="N49" s="80"/>
    </row>
    <row r="50" spans="1:14" s="81" customFormat="1" x14ac:dyDescent="0.25">
      <c r="B50" s="55"/>
      <c r="C50" s="55"/>
      <c r="D50" s="55"/>
      <c r="E50" s="55"/>
      <c r="F50" s="55"/>
      <c r="G50" s="80"/>
      <c r="J50" s="80"/>
      <c r="K50" s="80"/>
      <c r="L50" s="80"/>
      <c r="M50" s="80"/>
      <c r="N50" s="80"/>
    </row>
    <row r="52" spans="1:14" ht="15.75" x14ac:dyDescent="0.25">
      <c r="A52" s="46" t="s">
        <v>104</v>
      </c>
    </row>
    <row r="53" spans="1:14" ht="16.5" thickBot="1" x14ac:dyDescent="0.3">
      <c r="A53" s="46" t="s">
        <v>146</v>
      </c>
      <c r="G53"/>
    </row>
    <row r="54" spans="1:14" ht="15.75" thickBot="1" x14ac:dyDescent="0.3">
      <c r="B54" s="47" t="s">
        <v>2</v>
      </c>
      <c r="C54" s="48" t="s">
        <v>3</v>
      </c>
      <c r="D54" s="48" t="s">
        <v>4</v>
      </c>
      <c r="E54" s="48" t="s">
        <v>5</v>
      </c>
      <c r="F54" s="48" t="s">
        <v>6</v>
      </c>
      <c r="G54" s="49" t="s">
        <v>105</v>
      </c>
      <c r="H54" s="50" t="s">
        <v>44</v>
      </c>
    </row>
    <row r="55" spans="1:14" x14ac:dyDescent="0.25">
      <c r="A55" s="42">
        <v>1</v>
      </c>
      <c r="B55" s="51"/>
      <c r="C55" s="52">
        <v>0.189</v>
      </c>
      <c r="D55" s="52">
        <v>0.128</v>
      </c>
      <c r="E55" s="52">
        <v>0.19400000000000001</v>
      </c>
      <c r="F55" s="53">
        <v>0.22800000000000001</v>
      </c>
      <c r="G55" s="54">
        <v>0.1847</v>
      </c>
      <c r="H55" s="95">
        <f>SUM(B55:F55)/4*100</f>
        <v>18.475000000000001</v>
      </c>
    </row>
    <row r="56" spans="1:14" x14ac:dyDescent="0.25">
      <c r="A56" s="42">
        <v>2</v>
      </c>
      <c r="B56" s="56">
        <v>0.189</v>
      </c>
      <c r="C56" s="57"/>
      <c r="D56" s="58">
        <v>0.128</v>
      </c>
      <c r="E56" s="58">
        <v>0.19400000000000001</v>
      </c>
      <c r="F56" s="59">
        <v>0.22800000000000001</v>
      </c>
      <c r="G56" s="60">
        <v>0.1847</v>
      </c>
      <c r="H56" s="95">
        <f t="shared" ref="H56:H59" si="12">SUM(B56:F56)/4*100</f>
        <v>18.475000000000001</v>
      </c>
    </row>
    <row r="57" spans="1:14" x14ac:dyDescent="0.25">
      <c r="A57" s="42">
        <v>3</v>
      </c>
      <c r="B57" s="56">
        <v>0.189</v>
      </c>
      <c r="C57" s="58">
        <v>0.189</v>
      </c>
      <c r="D57" s="57"/>
      <c r="E57" s="58">
        <v>0.19400000000000001</v>
      </c>
      <c r="F57" s="59">
        <v>0.22800000000000001</v>
      </c>
      <c r="G57" s="60">
        <v>0.2</v>
      </c>
      <c r="H57" s="95">
        <f t="shared" si="12"/>
        <v>20</v>
      </c>
    </row>
    <row r="58" spans="1:14" x14ac:dyDescent="0.25">
      <c r="A58" s="42">
        <v>4</v>
      </c>
      <c r="B58" s="56">
        <v>0.189</v>
      </c>
      <c r="C58" s="58">
        <v>0.189</v>
      </c>
      <c r="D58" s="58">
        <v>0.128</v>
      </c>
      <c r="E58" s="57"/>
      <c r="F58" s="59">
        <v>0.22800000000000001</v>
      </c>
      <c r="G58" s="60">
        <v>0.1835</v>
      </c>
      <c r="H58" s="95">
        <f t="shared" si="12"/>
        <v>18.350000000000001</v>
      </c>
    </row>
    <row r="59" spans="1:14" ht="15.75" thickBot="1" x14ac:dyDescent="0.3">
      <c r="A59" s="42">
        <v>5</v>
      </c>
      <c r="B59" s="61">
        <v>0.189</v>
      </c>
      <c r="C59" s="62">
        <v>0.189</v>
      </c>
      <c r="D59" s="62">
        <v>0.128</v>
      </c>
      <c r="E59" s="62">
        <v>0.19400000000000001</v>
      </c>
      <c r="F59" s="63"/>
      <c r="G59" s="60">
        <v>0.17499999999999999</v>
      </c>
      <c r="H59" s="95">
        <f t="shared" si="12"/>
        <v>17.5</v>
      </c>
    </row>
    <row r="60" spans="1:14" x14ac:dyDescent="0.25">
      <c r="A60" s="42">
        <v>6</v>
      </c>
      <c r="B60" s="70"/>
      <c r="C60" s="71"/>
      <c r="D60" s="72">
        <v>0.128</v>
      </c>
      <c r="E60" s="72">
        <v>0.19400000000000001</v>
      </c>
      <c r="F60" s="73">
        <v>0.22800000000000001</v>
      </c>
      <c r="G60" s="60">
        <v>0.18329999999999999</v>
      </c>
      <c r="H60" s="95">
        <f>SUM(B60:F60)/3*100</f>
        <v>18.333333333333336</v>
      </c>
    </row>
    <row r="61" spans="1:14" x14ac:dyDescent="0.25">
      <c r="A61" s="42">
        <v>7</v>
      </c>
      <c r="B61" s="65"/>
      <c r="C61" s="58">
        <v>0.189</v>
      </c>
      <c r="D61" s="57"/>
      <c r="E61" s="58">
        <v>0.19400000000000001</v>
      </c>
      <c r="F61" s="59">
        <v>0.22800000000000001</v>
      </c>
      <c r="G61" s="60">
        <v>0.2036</v>
      </c>
      <c r="H61" s="95">
        <f t="shared" ref="H61:H69" si="13">SUM(B61:F61)/3*100</f>
        <v>20.366666666666667</v>
      </c>
    </row>
    <row r="62" spans="1:14" x14ac:dyDescent="0.25">
      <c r="A62" s="42">
        <v>8</v>
      </c>
      <c r="B62" s="65"/>
      <c r="C62" s="58">
        <v>0.189</v>
      </c>
      <c r="D62" s="58">
        <v>0.128</v>
      </c>
      <c r="E62" s="57"/>
      <c r="F62" s="59">
        <v>0.22800000000000001</v>
      </c>
      <c r="G62" s="60">
        <v>0.18160000000000001</v>
      </c>
      <c r="H62" s="95">
        <f t="shared" si="13"/>
        <v>18.166666666666668</v>
      </c>
    </row>
    <row r="63" spans="1:14" x14ac:dyDescent="0.25">
      <c r="A63" s="42">
        <v>9</v>
      </c>
      <c r="B63" s="65"/>
      <c r="C63" s="58">
        <v>0.189</v>
      </c>
      <c r="D63" s="58">
        <v>0.128</v>
      </c>
      <c r="E63" s="58">
        <v>0.19400000000000001</v>
      </c>
      <c r="F63" s="66"/>
      <c r="G63" s="60">
        <v>0.17030000000000001</v>
      </c>
      <c r="H63" s="95">
        <f t="shared" si="13"/>
        <v>17.033333333333335</v>
      </c>
    </row>
    <row r="64" spans="1:14" x14ac:dyDescent="0.25">
      <c r="A64" s="42">
        <v>10</v>
      </c>
      <c r="B64" s="56">
        <v>0.189</v>
      </c>
      <c r="C64" s="57"/>
      <c r="D64" s="57"/>
      <c r="E64" s="58">
        <v>0.19400000000000001</v>
      </c>
      <c r="F64" s="59">
        <v>0.22800000000000001</v>
      </c>
      <c r="G64" s="60">
        <v>0.2036</v>
      </c>
      <c r="H64" s="95">
        <f t="shared" si="13"/>
        <v>20.366666666666667</v>
      </c>
    </row>
    <row r="65" spans="1:8" x14ac:dyDescent="0.25">
      <c r="A65" s="42">
        <v>11</v>
      </c>
      <c r="B65" s="56">
        <v>0.189</v>
      </c>
      <c r="C65" s="57"/>
      <c r="D65" s="58">
        <v>0.128</v>
      </c>
      <c r="E65" s="57"/>
      <c r="F65" s="59">
        <v>0.22800000000000001</v>
      </c>
      <c r="G65" s="60">
        <v>0.18160000000000001</v>
      </c>
      <c r="H65" s="95">
        <f t="shared" si="13"/>
        <v>18.166666666666668</v>
      </c>
    </row>
    <row r="66" spans="1:8" x14ac:dyDescent="0.25">
      <c r="A66" s="42">
        <v>12</v>
      </c>
      <c r="B66" s="56">
        <v>0.189</v>
      </c>
      <c r="C66" s="57"/>
      <c r="D66" s="58">
        <v>0.128</v>
      </c>
      <c r="E66" s="58">
        <v>0.19400000000000001</v>
      </c>
      <c r="F66" s="66"/>
      <c r="G66" s="60">
        <v>0.17030000000000001</v>
      </c>
      <c r="H66" s="95">
        <f t="shared" si="13"/>
        <v>17.033333333333335</v>
      </c>
    </row>
    <row r="67" spans="1:8" x14ac:dyDescent="0.25">
      <c r="A67" s="42">
        <v>13</v>
      </c>
      <c r="B67" s="56">
        <v>0.189</v>
      </c>
      <c r="C67" s="58">
        <v>0.189</v>
      </c>
      <c r="D67" s="57"/>
      <c r="E67" s="57"/>
      <c r="F67" s="59">
        <v>0.22800000000000001</v>
      </c>
      <c r="G67" s="60">
        <v>0.20200000000000001</v>
      </c>
      <c r="H67" s="95">
        <f t="shared" si="13"/>
        <v>20.2</v>
      </c>
    </row>
    <row r="68" spans="1:8" x14ac:dyDescent="0.25">
      <c r="A68" s="42">
        <v>14</v>
      </c>
      <c r="B68" s="56">
        <v>0.189</v>
      </c>
      <c r="C68" s="58">
        <v>0.189</v>
      </c>
      <c r="D68" s="57"/>
      <c r="E68" s="58">
        <v>0.19400000000000001</v>
      </c>
      <c r="F68" s="66"/>
      <c r="G68" s="60">
        <v>0.19059999999999999</v>
      </c>
      <c r="H68" s="95">
        <f t="shared" si="13"/>
        <v>19.066666666666666</v>
      </c>
    </row>
    <row r="69" spans="1:8" ht="15.75" thickBot="1" x14ac:dyDescent="0.3">
      <c r="A69" s="42">
        <v>15</v>
      </c>
      <c r="B69" s="56">
        <v>0.189</v>
      </c>
      <c r="C69" s="62">
        <v>0.189</v>
      </c>
      <c r="D69" s="58">
        <v>0.128</v>
      </c>
      <c r="E69" s="67"/>
      <c r="F69" s="63"/>
      <c r="G69" s="60">
        <v>0.1686</v>
      </c>
      <c r="H69" s="95">
        <f t="shared" si="13"/>
        <v>16.866666666666667</v>
      </c>
    </row>
    <row r="70" spans="1:8" x14ac:dyDescent="0.25">
      <c r="A70" s="42">
        <v>16</v>
      </c>
      <c r="B70" s="51"/>
      <c r="C70" s="64"/>
      <c r="D70" s="64"/>
      <c r="E70" s="52">
        <v>0.19400000000000001</v>
      </c>
      <c r="F70" s="111">
        <v>0.22800000000000001</v>
      </c>
      <c r="G70" s="60">
        <v>0.21099999999999999</v>
      </c>
      <c r="H70" s="95">
        <f>SUM(B70:F70)/2*100</f>
        <v>21.1</v>
      </c>
    </row>
    <row r="71" spans="1:8" x14ac:dyDescent="0.25">
      <c r="A71" s="42">
        <v>17</v>
      </c>
      <c r="B71" s="65"/>
      <c r="C71" s="58">
        <v>0.189</v>
      </c>
      <c r="D71" s="57"/>
      <c r="E71" s="57"/>
      <c r="F71" s="59">
        <v>0.22800000000000001</v>
      </c>
      <c r="G71" s="60">
        <v>0.20849999999999999</v>
      </c>
      <c r="H71" s="95">
        <f>SUM(B71:F71)/2*100</f>
        <v>20.85</v>
      </c>
    </row>
    <row r="72" spans="1:8" x14ac:dyDescent="0.25">
      <c r="A72" s="42">
        <v>18</v>
      </c>
      <c r="B72" s="65"/>
      <c r="C72" s="58">
        <v>0.189</v>
      </c>
      <c r="D72" s="58">
        <v>0.128</v>
      </c>
      <c r="E72" s="57"/>
      <c r="F72" s="112"/>
      <c r="G72" s="60">
        <v>0.1585</v>
      </c>
      <c r="H72" s="95">
        <f t="shared" ref="H72:H79" si="14">SUM(B72:F72)/2*100</f>
        <v>15.85</v>
      </c>
    </row>
    <row r="73" spans="1:8" x14ac:dyDescent="0.25">
      <c r="A73" s="42">
        <v>19</v>
      </c>
      <c r="B73" s="65"/>
      <c r="C73" s="57"/>
      <c r="D73" s="58">
        <v>0.128</v>
      </c>
      <c r="E73" s="57"/>
      <c r="F73" s="59">
        <v>0.22800000000000001</v>
      </c>
      <c r="G73" s="60">
        <v>0.17799999999999999</v>
      </c>
      <c r="H73" s="95">
        <f t="shared" si="14"/>
        <v>17.8</v>
      </c>
    </row>
    <row r="74" spans="1:8" x14ac:dyDescent="0.25">
      <c r="A74" s="42">
        <v>20</v>
      </c>
      <c r="B74" s="65"/>
      <c r="C74" s="57"/>
      <c r="D74" s="58">
        <v>0.128</v>
      </c>
      <c r="E74" s="58">
        <v>0.19400000000000001</v>
      </c>
      <c r="F74" s="66"/>
      <c r="G74" s="60">
        <v>0.161</v>
      </c>
      <c r="H74" s="95">
        <f t="shared" si="14"/>
        <v>16.100000000000001</v>
      </c>
    </row>
    <row r="75" spans="1:8" x14ac:dyDescent="0.25">
      <c r="A75" s="42">
        <v>21</v>
      </c>
      <c r="B75" s="56">
        <v>0.189</v>
      </c>
      <c r="C75" s="57"/>
      <c r="D75" s="57"/>
      <c r="E75" s="57"/>
      <c r="F75" s="59">
        <v>0.22800000000000001</v>
      </c>
      <c r="G75" s="60">
        <v>0.20849999999999999</v>
      </c>
      <c r="H75" s="95">
        <f t="shared" si="14"/>
        <v>20.85</v>
      </c>
    </row>
    <row r="76" spans="1:8" x14ac:dyDescent="0.25">
      <c r="A76" s="42">
        <v>22</v>
      </c>
      <c r="B76" s="56">
        <v>0.189</v>
      </c>
      <c r="C76" s="58">
        <v>0.189</v>
      </c>
      <c r="D76" s="57"/>
      <c r="E76" s="57"/>
      <c r="F76" s="66"/>
      <c r="G76" s="60">
        <v>0.189</v>
      </c>
      <c r="H76" s="95">
        <f t="shared" si="14"/>
        <v>18.899999999999999</v>
      </c>
    </row>
    <row r="77" spans="1:8" x14ac:dyDescent="0.25">
      <c r="A77" s="42">
        <v>23</v>
      </c>
      <c r="B77" s="56">
        <v>0.189</v>
      </c>
      <c r="C77" s="57"/>
      <c r="D77" s="58">
        <v>0.128</v>
      </c>
      <c r="E77" s="57"/>
      <c r="F77" s="66"/>
      <c r="G77" s="60">
        <v>0.1585</v>
      </c>
      <c r="H77" s="95">
        <f t="shared" si="14"/>
        <v>15.85</v>
      </c>
    </row>
    <row r="78" spans="1:8" x14ac:dyDescent="0.25">
      <c r="A78" s="42">
        <v>24</v>
      </c>
      <c r="B78" s="56">
        <v>0.189</v>
      </c>
      <c r="C78" s="57"/>
      <c r="D78" s="57"/>
      <c r="E78" s="58">
        <v>0.19400000000000001</v>
      </c>
      <c r="F78" s="66"/>
      <c r="G78" s="60">
        <v>0.1915</v>
      </c>
      <c r="H78" s="95">
        <f t="shared" si="14"/>
        <v>19.149999999999999</v>
      </c>
    </row>
    <row r="79" spans="1:8" ht="15.75" thickBot="1" x14ac:dyDescent="0.3">
      <c r="A79" s="42">
        <v>25</v>
      </c>
      <c r="B79" s="68"/>
      <c r="C79" s="62">
        <v>0.189</v>
      </c>
      <c r="D79" s="67"/>
      <c r="E79" s="62">
        <v>0.19400000000000001</v>
      </c>
      <c r="F79" s="63"/>
      <c r="G79" s="69">
        <v>0.1915</v>
      </c>
      <c r="H79" s="95">
        <f t="shared" si="14"/>
        <v>19.149999999999999</v>
      </c>
    </row>
  </sheetData>
  <pageMargins left="0.7" right="0.7" top="0.78740157499999996" bottom="0.78740157499999996" header="0.3" footer="0.3"/>
  <pageSetup paperSize="9" scale="93" orientation="portrait" r:id="rId1"/>
  <headerFooter>
    <oddHeader xml:space="preserve">&amp;CSchuljahr 2019/20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abSelected="1" zoomScaleNormal="100" workbookViewId="0">
      <selection activeCell="L12" sqref="L12"/>
    </sheetView>
  </sheetViews>
  <sheetFormatPr baseColWidth="10" defaultRowHeight="15" x14ac:dyDescent="0.25"/>
  <cols>
    <col min="2" max="2" width="11.85546875" customWidth="1"/>
    <col min="10" max="10" width="12.42578125" customWidth="1"/>
  </cols>
  <sheetData>
    <row r="2" spans="2:9" ht="16.5" thickBot="1" x14ac:dyDescent="0.3">
      <c r="B2" s="46" t="s">
        <v>147</v>
      </c>
    </row>
    <row r="3" spans="2:9" ht="15.75" thickBot="1" x14ac:dyDescent="0.3">
      <c r="B3" s="7"/>
      <c r="C3" s="7"/>
      <c r="D3" s="7"/>
      <c r="E3" s="7"/>
      <c r="F3" s="7"/>
      <c r="G3" s="7"/>
      <c r="H3" s="7"/>
      <c r="I3" s="74" t="s">
        <v>106</v>
      </c>
    </row>
    <row r="4" spans="2:9" ht="15.75" thickBot="1" x14ac:dyDescent="0.3">
      <c r="B4" s="75" t="s">
        <v>107</v>
      </c>
      <c r="C4" s="37" t="s">
        <v>2</v>
      </c>
      <c r="D4" s="38" t="s">
        <v>3</v>
      </c>
      <c r="E4" s="38" t="s">
        <v>4</v>
      </c>
      <c r="F4" s="38" t="s">
        <v>5</v>
      </c>
      <c r="G4" s="38" t="s">
        <v>6</v>
      </c>
      <c r="H4" s="96" t="s">
        <v>105</v>
      </c>
      <c r="I4" s="76" t="s">
        <v>108</v>
      </c>
    </row>
    <row r="5" spans="2:9" x14ac:dyDescent="0.25">
      <c r="B5" s="77"/>
      <c r="C5" s="51"/>
      <c r="D5" s="52">
        <v>0.189</v>
      </c>
      <c r="E5" s="52">
        <v>0.128</v>
      </c>
      <c r="F5" s="52">
        <v>0.19400000000000001</v>
      </c>
      <c r="G5" s="53">
        <v>0.22800000000000001</v>
      </c>
      <c r="H5" s="54">
        <v>0.19070000000000001</v>
      </c>
      <c r="I5" s="97">
        <f>INT((B5*(1+H5)*10))/10</f>
        <v>0</v>
      </c>
    </row>
    <row r="6" spans="2:9" x14ac:dyDescent="0.25">
      <c r="B6" s="78"/>
      <c r="C6" s="56">
        <v>0.189</v>
      </c>
      <c r="D6" s="57"/>
      <c r="E6" s="58">
        <v>0.128</v>
      </c>
      <c r="F6" s="58">
        <v>0.19400000000000001</v>
      </c>
      <c r="G6" s="59">
        <v>0.22800000000000001</v>
      </c>
      <c r="H6" s="60">
        <v>0.1759</v>
      </c>
      <c r="I6" s="98">
        <f t="shared" ref="I6:I29" si="0">INT((B6*(1+H6)*10))/10</f>
        <v>0</v>
      </c>
    </row>
    <row r="7" spans="2:9" x14ac:dyDescent="0.25">
      <c r="B7" s="78"/>
      <c r="C7" s="56">
        <v>0.189</v>
      </c>
      <c r="D7" s="58">
        <v>0.189</v>
      </c>
      <c r="E7" s="57"/>
      <c r="F7" s="58">
        <v>0.19400000000000001</v>
      </c>
      <c r="G7" s="59">
        <v>0.22800000000000001</v>
      </c>
      <c r="H7" s="60">
        <v>0.16930000000000001</v>
      </c>
      <c r="I7" s="98">
        <f t="shared" si="0"/>
        <v>0</v>
      </c>
    </row>
    <row r="8" spans="2:9" x14ac:dyDescent="0.25">
      <c r="B8" s="78"/>
      <c r="C8" s="56">
        <v>0.189</v>
      </c>
      <c r="D8" s="58">
        <v>0.189</v>
      </c>
      <c r="E8" s="58">
        <v>0.128</v>
      </c>
      <c r="F8" s="57"/>
      <c r="G8" s="59">
        <v>0.22800000000000001</v>
      </c>
      <c r="H8" s="60">
        <v>0.1825</v>
      </c>
      <c r="I8" s="98">
        <f t="shared" si="0"/>
        <v>0</v>
      </c>
    </row>
    <row r="9" spans="2:9" ht="15.75" thickBot="1" x14ac:dyDescent="0.3">
      <c r="B9" s="78"/>
      <c r="C9" s="61">
        <v>0.189</v>
      </c>
      <c r="D9" s="62">
        <v>0.189</v>
      </c>
      <c r="E9" s="62">
        <v>0.128</v>
      </c>
      <c r="F9" s="62">
        <v>0.19400000000000001</v>
      </c>
      <c r="G9" s="63"/>
      <c r="H9" s="60">
        <v>0.16930000000000001</v>
      </c>
      <c r="I9" s="98">
        <f t="shared" si="0"/>
        <v>0</v>
      </c>
    </row>
    <row r="10" spans="2:9" x14ac:dyDescent="0.25">
      <c r="B10" s="78"/>
      <c r="C10" s="70"/>
      <c r="D10" s="71"/>
      <c r="E10" s="72">
        <v>0.128</v>
      </c>
      <c r="F10" s="72">
        <v>0.19400000000000001</v>
      </c>
      <c r="G10" s="73">
        <v>0.22800000000000001</v>
      </c>
      <c r="H10" s="60">
        <v>0.19289999999999999</v>
      </c>
      <c r="I10" s="98">
        <f t="shared" si="0"/>
        <v>0</v>
      </c>
    </row>
    <row r="11" spans="2:9" x14ac:dyDescent="0.25">
      <c r="B11" s="78"/>
      <c r="C11" s="65"/>
      <c r="D11" s="58">
        <v>0.189</v>
      </c>
      <c r="E11" s="57"/>
      <c r="F11" s="58">
        <v>0.19400000000000001</v>
      </c>
      <c r="G11" s="59">
        <v>0.22800000000000001</v>
      </c>
      <c r="H11" s="60">
        <v>0.18410000000000001</v>
      </c>
      <c r="I11" s="98">
        <f t="shared" si="0"/>
        <v>0</v>
      </c>
    </row>
    <row r="12" spans="2:9" x14ac:dyDescent="0.25">
      <c r="B12" s="78"/>
      <c r="C12" s="65"/>
      <c r="D12" s="58">
        <v>0.189</v>
      </c>
      <c r="E12" s="58">
        <v>0.128</v>
      </c>
      <c r="F12" s="57"/>
      <c r="G12" s="59">
        <v>0.22800000000000001</v>
      </c>
      <c r="H12" s="60">
        <v>0.20169999999999999</v>
      </c>
      <c r="I12" s="98">
        <f t="shared" si="0"/>
        <v>0</v>
      </c>
    </row>
    <row r="13" spans="2:9" x14ac:dyDescent="0.25">
      <c r="B13" s="78"/>
      <c r="C13" s="65"/>
      <c r="D13" s="58">
        <v>0.189</v>
      </c>
      <c r="E13" s="58">
        <v>0.128</v>
      </c>
      <c r="F13" s="58">
        <v>0.19400000000000001</v>
      </c>
      <c r="G13" s="66"/>
      <c r="H13" s="60">
        <v>0.18410000000000001</v>
      </c>
      <c r="I13" s="98">
        <f t="shared" si="0"/>
        <v>0</v>
      </c>
    </row>
    <row r="14" spans="2:9" x14ac:dyDescent="0.25">
      <c r="B14" s="78"/>
      <c r="C14" s="56">
        <v>0.189</v>
      </c>
      <c r="D14" s="57"/>
      <c r="E14" s="57"/>
      <c r="F14" s="58">
        <v>0.19400000000000001</v>
      </c>
      <c r="G14" s="59">
        <v>0.22800000000000001</v>
      </c>
      <c r="H14" s="60">
        <v>0.16439999999999999</v>
      </c>
      <c r="I14" s="98">
        <f t="shared" si="0"/>
        <v>0</v>
      </c>
    </row>
    <row r="15" spans="2:9" x14ac:dyDescent="0.25">
      <c r="B15" s="78"/>
      <c r="C15" s="56">
        <v>0.189</v>
      </c>
      <c r="D15" s="57"/>
      <c r="E15" s="58">
        <v>0.128</v>
      </c>
      <c r="F15" s="57"/>
      <c r="G15" s="59">
        <v>0.22800000000000001</v>
      </c>
      <c r="H15" s="60">
        <v>0.182</v>
      </c>
      <c r="I15" s="98">
        <f t="shared" si="0"/>
        <v>0</v>
      </c>
    </row>
    <row r="16" spans="2:9" x14ac:dyDescent="0.25">
      <c r="B16" s="78"/>
      <c r="C16" s="56">
        <v>0.189</v>
      </c>
      <c r="D16" s="57"/>
      <c r="E16" s="58">
        <v>0.128</v>
      </c>
      <c r="F16" s="58">
        <v>0.19400000000000001</v>
      </c>
      <c r="G16" s="66"/>
      <c r="H16" s="60">
        <v>0.16439999999999999</v>
      </c>
      <c r="I16" s="98">
        <f t="shared" si="0"/>
        <v>0</v>
      </c>
    </row>
    <row r="17" spans="2:9" x14ac:dyDescent="0.25">
      <c r="B17" s="78"/>
      <c r="C17" s="56">
        <v>0.189</v>
      </c>
      <c r="D17" s="58">
        <v>0.189</v>
      </c>
      <c r="E17" s="57"/>
      <c r="F17" s="57"/>
      <c r="G17" s="59">
        <v>0.22800000000000001</v>
      </c>
      <c r="H17" s="60">
        <v>0.17319999999999999</v>
      </c>
      <c r="I17" s="98">
        <f t="shared" si="0"/>
        <v>0</v>
      </c>
    </row>
    <row r="18" spans="2:9" x14ac:dyDescent="0.25">
      <c r="B18" s="78"/>
      <c r="C18" s="56">
        <v>0.189</v>
      </c>
      <c r="D18" s="58">
        <v>0.189</v>
      </c>
      <c r="E18" s="57"/>
      <c r="F18" s="58">
        <v>0.19400000000000001</v>
      </c>
      <c r="G18" s="66"/>
      <c r="H18" s="60">
        <v>0.15559999999999999</v>
      </c>
      <c r="I18" s="98">
        <f t="shared" si="0"/>
        <v>0</v>
      </c>
    </row>
    <row r="19" spans="2:9" ht="15.75" thickBot="1" x14ac:dyDescent="0.3">
      <c r="B19" s="78"/>
      <c r="C19" s="56">
        <v>0.189</v>
      </c>
      <c r="D19" s="58">
        <v>0.189</v>
      </c>
      <c r="E19" s="58">
        <v>0.128</v>
      </c>
      <c r="F19" s="67"/>
      <c r="G19" s="63"/>
      <c r="H19" s="60">
        <v>0.17319999999999999</v>
      </c>
      <c r="I19" s="98">
        <f t="shared" si="0"/>
        <v>0</v>
      </c>
    </row>
    <row r="20" spans="2:9" x14ac:dyDescent="0.25">
      <c r="B20" s="78"/>
      <c r="C20" s="51"/>
      <c r="D20" s="64"/>
      <c r="E20" s="64"/>
      <c r="F20" s="52">
        <v>0.19400000000000001</v>
      </c>
      <c r="G20" s="111">
        <v>0.22800000000000001</v>
      </c>
      <c r="H20" s="60">
        <v>0.18410000000000001</v>
      </c>
      <c r="I20" s="98">
        <f t="shared" si="0"/>
        <v>0</v>
      </c>
    </row>
    <row r="21" spans="2:9" x14ac:dyDescent="0.25">
      <c r="B21" s="78"/>
      <c r="C21" s="65"/>
      <c r="D21" s="58">
        <v>0.189</v>
      </c>
      <c r="E21" s="57"/>
      <c r="F21" s="57"/>
      <c r="G21" s="59">
        <v>0.22800000000000001</v>
      </c>
      <c r="H21" s="60">
        <v>0.1973</v>
      </c>
      <c r="I21" s="98">
        <f t="shared" si="0"/>
        <v>0</v>
      </c>
    </row>
    <row r="22" spans="2:9" x14ac:dyDescent="0.25">
      <c r="B22" s="78"/>
      <c r="C22" s="65"/>
      <c r="D22" s="58">
        <v>0.189</v>
      </c>
      <c r="E22" s="58">
        <v>0.128</v>
      </c>
      <c r="F22" s="57"/>
      <c r="G22" s="112"/>
      <c r="H22" s="60">
        <v>0.1973</v>
      </c>
      <c r="I22" s="98">
        <f t="shared" si="0"/>
        <v>0</v>
      </c>
    </row>
    <row r="23" spans="2:9" x14ac:dyDescent="0.25">
      <c r="B23" s="78"/>
      <c r="C23" s="65"/>
      <c r="D23" s="57"/>
      <c r="E23" s="58">
        <v>0.128</v>
      </c>
      <c r="F23" s="57"/>
      <c r="G23" s="59">
        <v>0.22800000000000001</v>
      </c>
      <c r="H23" s="60">
        <v>0.21049999999999999</v>
      </c>
      <c r="I23" s="98">
        <f t="shared" si="0"/>
        <v>0</v>
      </c>
    </row>
    <row r="24" spans="2:9" x14ac:dyDescent="0.25">
      <c r="B24" s="78"/>
      <c r="C24" s="65"/>
      <c r="D24" s="57"/>
      <c r="E24" s="58">
        <v>0.128</v>
      </c>
      <c r="F24" s="58">
        <v>0.19400000000000001</v>
      </c>
      <c r="G24" s="66"/>
      <c r="H24" s="60">
        <v>0.18410000000000001</v>
      </c>
      <c r="I24" s="98">
        <f t="shared" si="0"/>
        <v>0</v>
      </c>
    </row>
    <row r="25" spans="2:9" x14ac:dyDescent="0.25">
      <c r="B25" s="78"/>
      <c r="C25" s="56">
        <v>0.189</v>
      </c>
      <c r="D25" s="57"/>
      <c r="E25" s="57"/>
      <c r="F25" s="57"/>
      <c r="G25" s="59">
        <v>0.22800000000000001</v>
      </c>
      <c r="H25" s="60">
        <v>0.16769999999999999</v>
      </c>
      <c r="I25" s="98">
        <f t="shared" si="0"/>
        <v>0</v>
      </c>
    </row>
    <row r="26" spans="2:9" x14ac:dyDescent="0.25">
      <c r="B26" s="78"/>
      <c r="C26" s="56">
        <v>0.189</v>
      </c>
      <c r="D26" s="58">
        <v>0.189</v>
      </c>
      <c r="E26" s="57"/>
      <c r="F26" s="57"/>
      <c r="G26" s="66"/>
      <c r="H26" s="60">
        <v>0.15459999999999999</v>
      </c>
      <c r="I26" s="98">
        <f t="shared" si="0"/>
        <v>0</v>
      </c>
    </row>
    <row r="27" spans="2:9" x14ac:dyDescent="0.25">
      <c r="B27" s="78"/>
      <c r="C27" s="56">
        <v>0.189</v>
      </c>
      <c r="D27" s="57"/>
      <c r="E27" s="58">
        <v>0.128</v>
      </c>
      <c r="F27" s="57"/>
      <c r="G27" s="66"/>
      <c r="H27" s="60">
        <v>0.16769999999999999</v>
      </c>
      <c r="I27" s="98">
        <f t="shared" si="0"/>
        <v>0</v>
      </c>
    </row>
    <row r="28" spans="2:9" x14ac:dyDescent="0.25">
      <c r="B28" s="78"/>
      <c r="C28" s="56">
        <v>0.189</v>
      </c>
      <c r="D28" s="57"/>
      <c r="E28" s="57"/>
      <c r="F28" s="58">
        <v>0.19400000000000001</v>
      </c>
      <c r="G28" s="66"/>
      <c r="H28" s="60">
        <v>0.1414</v>
      </c>
      <c r="I28" s="98">
        <f t="shared" si="0"/>
        <v>0</v>
      </c>
    </row>
    <row r="29" spans="2:9" ht="15.75" thickBot="1" x14ac:dyDescent="0.3">
      <c r="B29" s="79"/>
      <c r="C29" s="68"/>
      <c r="D29" s="62">
        <v>0.189</v>
      </c>
      <c r="E29" s="67"/>
      <c r="F29" s="62">
        <v>0.19400000000000001</v>
      </c>
      <c r="G29" s="63"/>
      <c r="H29" s="69">
        <v>0.17100000000000001</v>
      </c>
      <c r="I29" s="99">
        <f t="shared" si="0"/>
        <v>0</v>
      </c>
    </row>
  </sheetData>
  <pageMargins left="0.7" right="0.7" top="0.78740157499999996" bottom="0.78740157499999996" header="0.3" footer="0.3"/>
  <pageSetup paperSize="9" scale="75" orientation="portrait" r:id="rId1"/>
  <headerFooter>
    <oddHeader>&amp;CSchuljahr 2019/20</oddHeader>
  </headerFooter>
  <colBreaks count="1" manualBreakCount="1">
    <brk id="10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Berechnung Tage</vt:lpstr>
      <vt:lpstr>Ferien und Feiertage</vt:lpstr>
      <vt:lpstr>Berechnung ganze Woche</vt:lpstr>
      <vt:lpstr>Berechnung einzelne Wochentage</vt:lpstr>
      <vt:lpstr>Tabelle zur Weiterleitung</vt:lpstr>
      <vt:lpstr>'Berechnung ganze Woche'!Druckbereich</vt:lpstr>
      <vt:lpstr>'Tabelle zur Weiterleitung'!Druckbereich</vt:lpstr>
    </vt:vector>
  </TitlesOfParts>
  <Company>IZLBW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Böse, Andreas (KM)</dc:creator>
  <cp:lastModifiedBy>Böse, Andreas (RPS)</cp:lastModifiedBy>
  <cp:lastPrinted>2019-06-12T08:37:59Z</cp:lastPrinted>
  <dcterms:created xsi:type="dcterms:W3CDTF">2014-11-19T15:13:58Z</dcterms:created>
  <dcterms:modified xsi:type="dcterms:W3CDTF">2019-06-12T09:12:58Z</dcterms:modified>
</cp:coreProperties>
</file>